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定期船部\SCHEDULE\UPDATED SCHEDULE\SPI - Long Term Schedule\過去スケジュール\"/>
    </mc:Choice>
  </mc:AlternateContent>
  <xr:revisionPtr revIDLastSave="0" documentId="13_ncr:1_{9E457278-DD5D-43CD-9B92-9302D84800D1}" xr6:coauthVersionLast="47" xr6:coauthVersionMax="47" xr10:uidLastSave="{00000000-0000-0000-0000-000000000000}"/>
  <bookViews>
    <workbookView xWindow="-120" yWindow="-120" windowWidth="29040" windowHeight="15840" xr2:uid="{CBD11863-2D05-46D1-AF0B-67BE64932444}"/>
  </bookViews>
  <sheets>
    <sheet name="SPI" sheetId="1" r:id="rId1"/>
  </sheets>
  <externalReferences>
    <externalReference r:id="rId2"/>
    <externalReference r:id="rId3"/>
  </externalReferences>
  <definedNames>
    <definedName name="A">'[1]gray WEB用'!$D:$D,'[1]gray WEB用'!$G:$G,'[1]gray WEB用'!$J:$J,'[1]gray WEB用'!$M:$M,'[1]gray WEB用'!$P:$P,'[1]gray WEB用'!$S:$S,'[1]gray WEB用'!$V:$V,'[1]gray WEB用'!$Y:$Y,'[1]gray WEB用'!$AB:$AB</definedName>
    <definedName name="LEFT">'[1]0426'!$D:$D,'[1]0426'!$G:$G,'[1]0426'!$J:$J,'[1]0426'!$M:$M,'[1]0426'!$P:$P,'[1]0426'!$S:$S,'[1]0426'!$V:$V,'[1]0426'!$Y:$Y,'[1]0426'!$AB:$AB</definedName>
    <definedName name="microcolumn">'[2]MICRO,PNG'!$C$83:$X$83</definedName>
    <definedName name="microrow">'[2]MICRO,PNG'!$A$85:$A$116</definedName>
    <definedName name="microschedule">'[2]MICRO,PNG'!$C$85:$X$116</definedName>
    <definedName name="pngcolumn">'[2]MICRO,PNG'!$C$124:$X$124</definedName>
    <definedName name="pngrow">'[2]MICRO,PNG'!$A$126:$A$157</definedName>
    <definedName name="pngschedule">'[2]MICRO,PNG'!$C$126:$X$157</definedName>
    <definedName name="_xlnm.Print_Area" localSheetId="0">SPI!$D$3:$DB$103</definedName>
    <definedName name="RIGHT">'[1]0426'!$F:$F,'[1]0426'!$I:$I,'[1]0426'!$L:$L,'[1]0426'!$O:$O,'[1]0426'!$R:$R,'[1]0426'!$U:$U,'[1]0426'!$X:$X,'[1]0426'!$AA:$AA</definedName>
    <definedName name="spicolumn">SPI!$C$3:$CU$3</definedName>
    <definedName name="spicolumn2">SPI!$C$1:$CU$1</definedName>
    <definedName name="spirow">SPI!$A$5:$A$36</definedName>
    <definedName name="spischedule">SPI!$C$5:$CU$36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C67" i="1"/>
  <c r="C100" i="1" s="1"/>
  <c r="C66" i="1"/>
  <c r="C99" i="1" s="1"/>
  <c r="C64" i="1"/>
  <c r="C97" i="1" s="1"/>
  <c r="C63" i="1"/>
  <c r="C96" i="1" s="1"/>
  <c r="C62" i="1"/>
  <c r="C95" i="1" s="1"/>
  <c r="C61" i="1"/>
  <c r="C94" i="1" s="1"/>
  <c r="C60" i="1"/>
  <c r="C93" i="1" s="1"/>
  <c r="C59" i="1"/>
  <c r="C92" i="1" s="1"/>
  <c r="C58" i="1"/>
  <c r="C91" i="1" s="1"/>
  <c r="C57" i="1"/>
  <c r="C90" i="1" s="1"/>
  <c r="C56" i="1"/>
  <c r="C89" i="1" s="1"/>
  <c r="C55" i="1"/>
  <c r="C88" i="1" s="1"/>
  <c r="C54" i="1"/>
  <c r="C87" i="1" s="1"/>
  <c r="C53" i="1"/>
  <c r="C86" i="1" s="1"/>
  <c r="C52" i="1"/>
  <c r="C85" i="1" s="1"/>
  <c r="C51" i="1"/>
  <c r="C84" i="1" s="1"/>
  <c r="C50" i="1"/>
  <c r="C83" i="1" s="1"/>
  <c r="C49" i="1"/>
  <c r="C82" i="1" s="1"/>
  <c r="C48" i="1"/>
  <c r="C81" i="1" s="1"/>
  <c r="C47" i="1"/>
  <c r="C80" i="1" s="1"/>
  <c r="C46" i="1"/>
  <c r="C79" i="1" s="1"/>
  <c r="C45" i="1"/>
  <c r="C78" i="1" s="1"/>
  <c r="C44" i="1"/>
  <c r="C77" i="1" s="1"/>
  <c r="C43" i="1"/>
  <c r="C76" i="1" s="1"/>
  <c r="C42" i="1"/>
  <c r="C75" i="1" s="1"/>
  <c r="C41" i="1"/>
  <c r="C74" i="1" s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35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33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32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31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30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29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28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27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26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25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24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23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22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21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20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19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18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17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16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15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14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13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12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11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10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9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8" i="1"/>
  <c r="CT7" i="1"/>
  <c r="CP7" i="1"/>
  <c r="CL7" i="1"/>
  <c r="CH7" i="1"/>
  <c r="CD7" i="1"/>
  <c r="BZ7" i="1"/>
  <c r="BV7" i="1"/>
  <c r="BR7" i="1"/>
  <c r="BN7" i="1"/>
  <c r="BJ7" i="1"/>
  <c r="BF7" i="1"/>
  <c r="BB7" i="1"/>
  <c r="AX7" i="1"/>
  <c r="AT7" i="1"/>
  <c r="AP7" i="1"/>
  <c r="AL7" i="1"/>
  <c r="CV6" i="1"/>
  <c r="CT6" i="1"/>
  <c r="CP6" i="1"/>
  <c r="CL6" i="1"/>
  <c r="CH6" i="1"/>
  <c r="CD6" i="1"/>
  <c r="BZ6" i="1"/>
  <c r="BV6" i="1"/>
  <c r="BR6" i="1"/>
  <c r="BN6" i="1"/>
  <c r="BJ6" i="1"/>
  <c r="BF6" i="1"/>
  <c r="BB6" i="1"/>
  <c r="AX6" i="1"/>
  <c r="AT6" i="1"/>
  <c r="AP6" i="1"/>
  <c r="AL6" i="1"/>
  <c r="CT5" i="1"/>
  <c r="CP5" i="1"/>
  <c r="CL5" i="1"/>
  <c r="CH5" i="1"/>
  <c r="CD5" i="1"/>
  <c r="BZ5" i="1"/>
  <c r="BV5" i="1"/>
  <c r="BR5" i="1"/>
  <c r="BN5" i="1"/>
  <c r="BJ5" i="1"/>
  <c r="BF5" i="1"/>
  <c r="BB5" i="1"/>
  <c r="AX5" i="1"/>
  <c r="AT5" i="1"/>
  <c r="AP5" i="1"/>
  <c r="AL5" i="1"/>
  <c r="CU4" i="1"/>
  <c r="CU3" i="1" s="1"/>
  <c r="CS4" i="1"/>
  <c r="CQ4" i="1"/>
  <c r="CQ3" i="1" s="1"/>
  <c r="CO4" i="1"/>
  <c r="CM4" i="1"/>
  <c r="CK4" i="1"/>
  <c r="CI4" i="1"/>
  <c r="CG4" i="1"/>
  <c r="CG3" i="1" s="1"/>
  <c r="CE4" i="1"/>
  <c r="CE3" i="1" s="1"/>
  <c r="CC4" i="1"/>
  <c r="CC3" i="1" s="1"/>
  <c r="CA4" i="1"/>
  <c r="BY4" i="1"/>
  <c r="BW4" i="1"/>
  <c r="BW3" i="1" s="1"/>
  <c r="BU4" i="1"/>
  <c r="BS4" i="1"/>
  <c r="BQ4" i="1"/>
  <c r="BQ3" i="1" s="1"/>
  <c r="BO4" i="1"/>
  <c r="BO3" i="1" s="1"/>
  <c r="BM4" i="1"/>
  <c r="BK4" i="1"/>
  <c r="BK3" i="1" s="1"/>
  <c r="BI4" i="1"/>
  <c r="BG4" i="1"/>
  <c r="BE4" i="1"/>
  <c r="BC4" i="1"/>
  <c r="BA4" i="1"/>
  <c r="AY4" i="1"/>
  <c r="AY3" i="1" s="1"/>
  <c r="AW4" i="1"/>
  <c r="AU4" i="1"/>
  <c r="AU3" i="1" s="1"/>
  <c r="AS4" i="1"/>
  <c r="AQ4" i="1"/>
  <c r="AO4" i="1"/>
  <c r="AM4" i="1"/>
  <c r="AK4" i="1"/>
  <c r="AK3" i="1" s="1"/>
  <c r="AI4" i="1"/>
  <c r="AI3" i="1" s="1"/>
  <c r="AG4" i="1"/>
  <c r="AG3" i="1" s="1"/>
  <c r="AA4" i="1"/>
  <c r="Y4" i="1"/>
  <c r="W4" i="1"/>
  <c r="U4" i="1"/>
  <c r="S4" i="1"/>
  <c r="Q4" i="1"/>
  <c r="AO3" i="1" s="1"/>
  <c r="O4" i="1"/>
  <c r="O3" i="1" s="1"/>
  <c r="M4" i="1"/>
  <c r="K4" i="1"/>
  <c r="K3" i="1" s="1"/>
  <c r="I4" i="1"/>
  <c r="BU3" i="1" s="1"/>
  <c r="G4" i="1"/>
  <c r="E4" i="1"/>
  <c r="BG3" i="1" s="1"/>
  <c r="CT3" i="1"/>
  <c r="CS3" i="1"/>
  <c r="CP3" i="1"/>
  <c r="CO3" i="1"/>
  <c r="CM3" i="1"/>
  <c r="CL3" i="1"/>
  <c r="CK3" i="1"/>
  <c r="CI3" i="1"/>
  <c r="CH3" i="1"/>
  <c r="CD3" i="1"/>
  <c r="CA3" i="1"/>
  <c r="BZ3" i="1"/>
  <c r="BY3" i="1"/>
  <c r="BS3" i="1"/>
  <c r="BR3" i="1"/>
  <c r="BI3" i="1"/>
  <c r="AS3" i="1"/>
  <c r="AM3" i="1"/>
  <c r="AL3" i="1"/>
  <c r="AH3" i="1"/>
  <c r="AA3" i="1"/>
  <c r="Z3" i="1"/>
  <c r="Y3" i="1"/>
  <c r="W3" i="1"/>
  <c r="V3" i="1"/>
  <c r="U3" i="1"/>
  <c r="S3" i="1"/>
  <c r="R3" i="1"/>
  <c r="N3" i="1"/>
  <c r="M3" i="1"/>
  <c r="J3" i="1"/>
  <c r="I3" i="1"/>
  <c r="G3" i="1"/>
  <c r="F3" i="1"/>
  <c r="E3" i="1"/>
  <c r="CU2" i="1"/>
  <c r="CU1" i="1" s="1"/>
  <c r="CS2" i="1"/>
  <c r="CQ2" i="1"/>
  <c r="CQ1" i="1" s="1"/>
  <c r="CO2" i="1"/>
  <c r="CM2" i="1"/>
  <c r="CK2" i="1"/>
  <c r="CI2" i="1"/>
  <c r="CG2" i="1"/>
  <c r="CG1" i="1" s="1"/>
  <c r="CE2" i="1"/>
  <c r="CE1" i="1" s="1"/>
  <c r="CC2" i="1"/>
  <c r="CA2" i="1"/>
  <c r="BY2" i="1"/>
  <c r="BY1" i="1" s="1"/>
  <c r="BW2" i="1"/>
  <c r="BW1" i="1" s="1"/>
  <c r="BU2" i="1"/>
  <c r="BS2" i="1"/>
  <c r="BQ2" i="1"/>
  <c r="BO2" i="1"/>
  <c r="BM2" i="1"/>
  <c r="BK2" i="1"/>
  <c r="BK1" i="1" s="1"/>
  <c r="BI2" i="1"/>
  <c r="BI1" i="1" s="1"/>
  <c r="BG2" i="1"/>
  <c r="BG1" i="1" s="1"/>
  <c r="BE2" i="1"/>
  <c r="BC2" i="1"/>
  <c r="BA2" i="1"/>
  <c r="BA1" i="1" s="1"/>
  <c r="AY2" i="1"/>
  <c r="AY1" i="1" s="1"/>
  <c r="AW2" i="1"/>
  <c r="AU2" i="1"/>
  <c r="AU1" i="1" s="1"/>
  <c r="AS2" i="1"/>
  <c r="AQ2" i="1"/>
  <c r="AO2" i="1"/>
  <c r="AM2" i="1"/>
  <c r="AK2" i="1"/>
  <c r="AK1" i="1" s="1"/>
  <c r="AI2" i="1"/>
  <c r="AI1" i="1" s="1"/>
  <c r="AG2" i="1"/>
  <c r="AA2" i="1"/>
  <c r="Y2" i="1"/>
  <c r="Y1" i="1" s="1"/>
  <c r="W2" i="1"/>
  <c r="W1" i="1" s="1"/>
  <c r="U2" i="1"/>
  <c r="S2" i="1"/>
  <c r="Q2" i="1"/>
  <c r="O2" i="1"/>
  <c r="M2" i="1"/>
  <c r="K2" i="1"/>
  <c r="I2" i="1"/>
  <c r="I1" i="1" s="1"/>
  <c r="G2" i="1"/>
  <c r="AX1" i="1" s="1"/>
  <c r="E2" i="1"/>
  <c r="BO1" i="1" s="1"/>
  <c r="CT1" i="1"/>
  <c r="CS1" i="1"/>
  <c r="CP1" i="1"/>
  <c r="CO1" i="1"/>
  <c r="CM1" i="1"/>
  <c r="CL1" i="1"/>
  <c r="CK1" i="1"/>
  <c r="CI1" i="1"/>
  <c r="CH1" i="1"/>
  <c r="CD1" i="1"/>
  <c r="CC1" i="1"/>
  <c r="CA1" i="1"/>
  <c r="BZ1" i="1"/>
  <c r="BV1" i="1"/>
  <c r="BU1" i="1"/>
  <c r="BS1" i="1"/>
  <c r="BR1" i="1"/>
  <c r="BQ1" i="1"/>
  <c r="BF1" i="1"/>
  <c r="BE1" i="1"/>
  <c r="AT1" i="1"/>
  <c r="AS1" i="1"/>
  <c r="AQ1" i="1"/>
  <c r="AP1" i="1"/>
  <c r="AO1" i="1"/>
  <c r="AM1" i="1"/>
  <c r="AL1" i="1"/>
  <c r="AH1" i="1"/>
  <c r="AG1" i="1"/>
  <c r="AA1" i="1"/>
  <c r="Z1" i="1"/>
  <c r="V1" i="1"/>
  <c r="U1" i="1"/>
  <c r="S1" i="1"/>
  <c r="R1" i="1"/>
  <c r="Q1" i="1"/>
  <c r="O1" i="1"/>
  <c r="N1" i="1"/>
  <c r="M1" i="1"/>
  <c r="L1" i="1"/>
  <c r="K1" i="1"/>
  <c r="J1" i="1"/>
  <c r="H1" i="1"/>
  <c r="F1" i="1"/>
  <c r="E1" i="1"/>
  <c r="G1" i="1" l="1"/>
  <c r="AW3" i="1"/>
  <c r="BJ3" i="1"/>
  <c r="BM3" i="1"/>
  <c r="AX3" i="1"/>
  <c r="BC1" i="1"/>
  <c r="AT3" i="1"/>
  <c r="BN3" i="1"/>
  <c r="BJ1" i="1"/>
  <c r="Q3" i="1"/>
  <c r="BA3" i="1"/>
  <c r="BB3" i="1"/>
  <c r="BB1" i="1"/>
  <c r="BC3" i="1"/>
  <c r="BN1" i="1"/>
  <c r="BE3" i="1"/>
  <c r="AW1" i="1"/>
  <c r="AP3" i="1"/>
  <c r="BF3" i="1"/>
  <c r="BV3" i="1"/>
  <c r="BM1" i="1"/>
  <c r="AQ3" i="1"/>
</calcChain>
</file>

<file path=xl/sharedStrings.xml><?xml version="1.0" encoding="utf-8"?>
<sst xmlns="http://schemas.openxmlformats.org/spreadsheetml/2006/main" count="672" uniqueCount="66">
  <si>
    <t>For Updated</t>
    <phoneticPr fontId="1"/>
  </si>
  <si>
    <t>For Weekly</t>
    <phoneticPr fontId="1"/>
  </si>
  <si>
    <t>Weekly Schedule No.45</t>
    <phoneticPr fontId="7" type="noConversion"/>
  </si>
  <si>
    <t>VANUATU</t>
  </si>
  <si>
    <t>SOUTH</t>
  </si>
  <si>
    <t>PAPUAN</t>
  </si>
  <si>
    <t>CORAL</t>
  </si>
  <si>
    <t>NOUMEA</t>
  </si>
  <si>
    <t>PACIFIC</t>
  </si>
  <si>
    <t>NEW GUINEA</t>
  </si>
  <si>
    <t>TROPICAL</t>
  </si>
  <si>
    <t>CHIEF</t>
  </si>
  <si>
    <t>ISLANDER</t>
  </si>
  <si>
    <t>ISLANDER II</t>
  </si>
  <si>
    <t>2304S</t>
  </si>
  <si>
    <t>151</t>
  </si>
  <si>
    <t>2305S</t>
  </si>
  <si>
    <t>2306S</t>
  </si>
  <si>
    <t>2307S</t>
  </si>
  <si>
    <t>KAOHSIUNG</t>
  </si>
  <si>
    <t>-</t>
  </si>
  <si>
    <t>TIANJIN</t>
  </si>
  <si>
    <t>TIANJIN/XINGANG</t>
  </si>
  <si>
    <t>QINGDAO</t>
  </si>
  <si>
    <t>BUSAN</t>
  </si>
  <si>
    <t>KOBE</t>
    <phoneticPr fontId="1"/>
  </si>
  <si>
    <t>KOBE</t>
  </si>
  <si>
    <t>NAGOYA</t>
    <phoneticPr fontId="1"/>
  </si>
  <si>
    <t>NAGOYA</t>
  </si>
  <si>
    <t>YOKOHAMA</t>
    <phoneticPr fontId="1"/>
  </si>
  <si>
    <t>YOKOHAMA</t>
  </si>
  <si>
    <t>OMIT</t>
  </si>
  <si>
    <t>MAJURO</t>
    <phoneticPr fontId="1"/>
  </si>
  <si>
    <t>MAJURO</t>
  </si>
  <si>
    <t>TARAWA</t>
    <phoneticPr fontId="1"/>
  </si>
  <si>
    <t>TARAWA</t>
  </si>
  <si>
    <t>HONIARA</t>
    <phoneticPr fontId="1"/>
  </si>
  <si>
    <t>HONIARA</t>
  </si>
  <si>
    <t>SANTO</t>
    <phoneticPr fontId="1"/>
  </si>
  <si>
    <t>SANTO</t>
  </si>
  <si>
    <t>PORT VILA</t>
    <phoneticPr fontId="1"/>
  </si>
  <si>
    <t>PORT VILA</t>
  </si>
  <si>
    <t>NOUMEA</t>
    <phoneticPr fontId="1"/>
  </si>
  <si>
    <t>LAUTOKA</t>
    <phoneticPr fontId="1"/>
  </si>
  <si>
    <t>LAUTOKA</t>
  </si>
  <si>
    <t>SUVA</t>
    <phoneticPr fontId="1"/>
  </si>
  <si>
    <t>SUVA</t>
  </si>
  <si>
    <t>NUKU'ALOFA</t>
    <phoneticPr fontId="1"/>
  </si>
  <si>
    <t>NUKU'ALOFA</t>
  </si>
  <si>
    <t>APIA</t>
    <phoneticPr fontId="1"/>
  </si>
  <si>
    <t>APIA</t>
  </si>
  <si>
    <t>PAGOPAGO</t>
    <phoneticPr fontId="1"/>
  </si>
  <si>
    <t>PAGOPAGO</t>
  </si>
  <si>
    <t>PAPEETE</t>
    <phoneticPr fontId="1"/>
  </si>
  <si>
    <t>PAPEETE</t>
  </si>
  <si>
    <t>2308S</t>
  </si>
  <si>
    <t>152</t>
  </si>
  <si>
    <t>2309S</t>
  </si>
  <si>
    <t>2310S</t>
  </si>
  <si>
    <t>2311S</t>
  </si>
  <si>
    <t>2312S</t>
  </si>
  <si>
    <t>153</t>
  </si>
  <si>
    <t>2313S</t>
  </si>
  <si>
    <t>2314S</t>
  </si>
  <si>
    <t>-</t>
    <phoneticPr fontId="1"/>
  </si>
  <si>
    <t xml:space="preserve">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</si>
</sst>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/mmm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b/>
      <u val="double"/>
      <sz val="10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b/>
      <u/>
      <sz val="9"/>
      <name val="Arial"/>
      <family val="2"/>
    </font>
    <font>
      <sz val="11"/>
      <color theme="1"/>
      <name val="游ゴシック"/>
      <family val="3"/>
      <charset val="128"/>
      <scheme val="minor"/>
    </font>
    <font>
      <b/>
      <i/>
      <sz val="9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2"/>
      <charset val="128"/>
    </font>
    <font>
      <b/>
      <sz val="9"/>
      <color indexed="40"/>
      <name val="Arial"/>
      <family val="2"/>
    </font>
    <font>
      <b/>
      <sz val="9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0" fillId="0" borderId="0"/>
  </cellStyleXfs>
  <cellXfs count="45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1" xfId="1" applyFont="1" applyBorder="1" applyAlignment="1" applyProtection="1">
      <alignment horizontal="right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1" xfId="1" applyFont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3" xfId="0" applyBorder="1" applyProtection="1">
      <alignment vertical="center"/>
      <protection locked="0"/>
    </xf>
    <xf numFmtId="49" fontId="4" fillId="0" borderId="2" xfId="1" applyNumberFormat="1" applyFont="1" applyBorder="1" applyAlignment="1" applyProtection="1">
      <alignment horizontal="center" vertical="center"/>
      <protection locked="0"/>
    </xf>
    <xf numFmtId="49" fontId="4" fillId="0" borderId="4" xfId="1" applyNumberFormat="1" applyFont="1" applyBorder="1" applyAlignment="1" applyProtection="1">
      <alignment vertical="center"/>
      <protection locked="0"/>
    </xf>
    <xf numFmtId="49" fontId="9" fillId="0" borderId="5" xfId="1" applyNumberFormat="1" applyFont="1" applyBorder="1" applyAlignment="1" applyProtection="1">
      <alignment horizontal="right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left" vertical="center"/>
      <protection locked="0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49" fontId="4" fillId="0" borderId="3" xfId="1" applyNumberFormat="1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left" vertical="center"/>
      <protection locked="0"/>
    </xf>
    <xf numFmtId="0" fontId="11" fillId="0" borderId="7" xfId="2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>
      <alignment vertical="center"/>
    </xf>
    <xf numFmtId="0" fontId="9" fillId="0" borderId="5" xfId="1" applyFont="1" applyBorder="1" applyAlignment="1">
      <alignment horizontal="right" vertical="center"/>
    </xf>
    <xf numFmtId="0" fontId="4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11" fillId="0" borderId="6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0" fillId="0" borderId="9" xfId="0" applyBorder="1">
      <alignment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49" fontId="4" fillId="0" borderId="10" xfId="1" applyNumberFormat="1" applyFont="1" applyBorder="1" applyAlignment="1" applyProtection="1">
      <alignment vertical="center"/>
      <protection locked="0"/>
    </xf>
    <xf numFmtId="49" fontId="9" fillId="0" borderId="11" xfId="1" applyNumberFormat="1" applyFont="1" applyBorder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left" vertical="center"/>
      <protection locked="0"/>
    </xf>
    <xf numFmtId="0" fontId="9" fillId="0" borderId="13" xfId="2" applyFont="1" applyBorder="1" applyAlignment="1" applyProtection="1">
      <alignment horizontal="left" vertical="center"/>
      <protection locked="0"/>
    </xf>
    <xf numFmtId="49" fontId="4" fillId="0" borderId="0" xfId="1" applyNumberFormat="1" applyFont="1" applyAlignment="1" applyProtection="1">
      <alignment horizontal="right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left" vertical="center"/>
      <protection locked="0"/>
    </xf>
    <xf numFmtId="0" fontId="11" fillId="0" borderId="13" xfId="2" applyFont="1" applyBorder="1" applyAlignment="1" applyProtection="1">
      <alignment horizontal="left" vertical="center"/>
      <protection locked="0"/>
    </xf>
    <xf numFmtId="0" fontId="4" fillId="0" borderId="10" xfId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4" fillId="0" borderId="14" xfId="1" applyFont="1" applyBorder="1" applyAlignment="1">
      <alignment vertical="center"/>
    </xf>
    <xf numFmtId="14" fontId="12" fillId="0" borderId="9" xfId="0" applyNumberFormat="1" applyFont="1" applyBorder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49" fontId="4" fillId="0" borderId="15" xfId="1" applyNumberFormat="1" applyFont="1" applyBorder="1" applyAlignment="1" applyProtection="1">
      <alignment horizontal="center" vertical="center"/>
      <protection locked="0"/>
    </xf>
    <xf numFmtId="49" fontId="4" fillId="0" borderId="16" xfId="1" applyNumberFormat="1" applyFont="1" applyBorder="1" applyAlignment="1" applyProtection="1">
      <alignment vertical="center"/>
      <protection locked="0"/>
    </xf>
    <xf numFmtId="49" fontId="9" fillId="0" borderId="17" xfId="1" applyNumberFormat="1" applyFont="1" applyBorder="1" applyAlignment="1" applyProtection="1">
      <alignment horizontal="right" vertical="center"/>
      <protection locked="0"/>
    </xf>
    <xf numFmtId="49" fontId="4" fillId="2" borderId="18" xfId="2" applyNumberFormat="1" applyFont="1" applyFill="1" applyBorder="1" applyAlignment="1" applyProtection="1">
      <alignment horizontal="center" vertical="center"/>
      <protection locked="0"/>
    </xf>
    <xf numFmtId="49" fontId="9" fillId="2" borderId="19" xfId="2" applyNumberFormat="1" applyFont="1" applyFill="1" applyBorder="1" applyAlignment="1" applyProtection="1">
      <alignment horizontal="left" vertical="center"/>
      <protection locked="0"/>
    </xf>
    <xf numFmtId="49" fontId="9" fillId="2" borderId="20" xfId="2" applyNumberFormat="1" applyFont="1" applyFill="1" applyBorder="1" applyAlignment="1" applyProtection="1">
      <alignment horizontal="left" vertical="center"/>
      <protection locked="0"/>
    </xf>
    <xf numFmtId="49" fontId="4" fillId="2" borderId="18" xfId="1" applyNumberFormat="1" applyFont="1" applyFill="1" applyBorder="1" applyAlignment="1" applyProtection="1">
      <alignment horizontal="right" vertical="center"/>
      <protection locked="0"/>
    </xf>
    <xf numFmtId="49" fontId="4" fillId="2" borderId="18" xfId="1" applyNumberFormat="1" applyFont="1" applyFill="1" applyBorder="1" applyAlignment="1" applyProtection="1">
      <alignment horizontal="center" vertical="center"/>
      <protection locked="0"/>
    </xf>
    <xf numFmtId="49" fontId="11" fillId="2" borderId="19" xfId="2" applyNumberFormat="1" applyFont="1" applyFill="1" applyBorder="1" applyAlignment="1" applyProtection="1">
      <alignment horizontal="left" vertical="center"/>
      <protection locked="0"/>
    </xf>
    <xf numFmtId="49" fontId="4" fillId="2" borderId="16" xfId="1" applyNumberFormat="1" applyFont="1" applyFill="1" applyBorder="1" applyAlignment="1" applyProtection="1">
      <alignment vertical="center"/>
      <protection locked="0"/>
    </xf>
    <xf numFmtId="49" fontId="9" fillId="2" borderId="17" xfId="1" applyNumberFormat="1" applyFont="1" applyFill="1" applyBorder="1" applyAlignment="1" applyProtection="1">
      <alignment horizontal="right" vertical="center"/>
      <protection locked="0"/>
    </xf>
    <xf numFmtId="0" fontId="4" fillId="0" borderId="16" xfId="1" applyFont="1" applyBorder="1" applyAlignment="1">
      <alignment vertical="center"/>
    </xf>
    <xf numFmtId="0" fontId="9" fillId="0" borderId="17" xfId="1" applyFont="1" applyBorder="1" applyAlignment="1">
      <alignment horizontal="right" vertical="center"/>
    </xf>
    <xf numFmtId="0" fontId="4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4" fillId="0" borderId="18" xfId="1" applyFont="1" applyBorder="1" applyAlignment="1">
      <alignment horizontal="right" vertical="center"/>
    </xf>
    <xf numFmtId="0" fontId="4" fillId="0" borderId="18" xfId="1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4" fillId="0" borderId="21" xfId="1" applyFont="1" applyBorder="1" applyAlignment="1">
      <alignment vertical="center"/>
    </xf>
    <xf numFmtId="49" fontId="4" fillId="0" borderId="22" xfId="1" applyNumberFormat="1" applyFont="1" applyBorder="1" applyAlignment="1" applyProtection="1">
      <alignment horizontal="center" vertical="center"/>
      <protection locked="0"/>
    </xf>
    <xf numFmtId="176" fontId="4" fillId="0" borderId="23" xfId="1" applyNumberFormat="1" applyFont="1" applyBorder="1" applyAlignment="1" applyProtection="1">
      <alignment horizontal="left" vertical="center"/>
      <protection locked="0"/>
    </xf>
    <xf numFmtId="176" fontId="2" fillId="3" borderId="24" xfId="1" applyNumberFormat="1" applyFill="1" applyBorder="1" applyAlignment="1" applyProtection="1">
      <alignment horizontal="right" vertical="center"/>
      <protection locked="0"/>
    </xf>
    <xf numFmtId="176" fontId="2" fillId="3" borderId="24" xfId="1" applyNumberFormat="1" applyFill="1" applyBorder="1" applyAlignment="1" applyProtection="1">
      <alignment horizontal="center" vertical="center"/>
      <protection locked="0"/>
    </xf>
    <xf numFmtId="176" fontId="2" fillId="3" borderId="25" xfId="1" applyNumberFormat="1" applyFill="1" applyBorder="1" applyAlignment="1" applyProtection="1">
      <alignment horizontal="left" vertical="center"/>
      <protection locked="0"/>
    </xf>
    <xf numFmtId="176" fontId="4" fillId="2" borderId="26" xfId="1" applyNumberFormat="1" applyFont="1" applyFill="1" applyBorder="1" applyAlignment="1" applyProtection="1">
      <alignment horizontal="left" vertical="center"/>
      <protection locked="0"/>
    </xf>
    <xf numFmtId="176" fontId="13" fillId="3" borderId="24" xfId="1" applyNumberFormat="1" applyFont="1" applyFill="1" applyBorder="1" applyAlignment="1" applyProtection="1">
      <alignment horizontal="right" vertical="center"/>
      <protection locked="0"/>
    </xf>
    <xf numFmtId="176" fontId="2" fillId="2" borderId="26" xfId="1" applyNumberFormat="1" applyFill="1" applyBorder="1" applyAlignment="1">
      <alignment horizontal="left" vertical="center"/>
    </xf>
    <xf numFmtId="176" fontId="2" fillId="3" borderId="24" xfId="1" applyNumberFormat="1" applyFill="1" applyBorder="1" applyAlignment="1">
      <alignment horizontal="right" vertical="center"/>
    </xf>
    <xf numFmtId="176" fontId="2" fillId="3" borderId="25" xfId="1" applyNumberFormat="1" applyFill="1" applyBorder="1" applyAlignment="1">
      <alignment horizontal="left" vertical="center"/>
    </xf>
    <xf numFmtId="49" fontId="4" fillId="0" borderId="23" xfId="1" applyNumberFormat="1" applyFont="1" applyBorder="1" applyAlignment="1">
      <alignment vertical="center"/>
    </xf>
    <xf numFmtId="0" fontId="2" fillId="3" borderId="27" xfId="1" applyFill="1" applyBorder="1" applyAlignment="1">
      <alignment horizontal="right" vertical="center"/>
    </xf>
    <xf numFmtId="0" fontId="2" fillId="3" borderId="24" xfId="1" applyFill="1" applyBorder="1" applyAlignment="1">
      <alignment horizontal="center" vertical="center"/>
    </xf>
    <xf numFmtId="0" fontId="2" fillId="3" borderId="25" xfId="1" applyFill="1" applyBorder="1" applyAlignment="1">
      <alignment horizontal="left" vertical="center"/>
    </xf>
    <xf numFmtId="0" fontId="2" fillId="0" borderId="26" xfId="1" applyBorder="1" applyAlignment="1">
      <alignment horizontal="left" vertical="center"/>
    </xf>
    <xf numFmtId="0" fontId="2" fillId="3" borderId="24" xfId="1" applyFill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0" fontId="2" fillId="3" borderId="24" xfId="1" applyFill="1" applyBorder="1" applyAlignment="1">
      <alignment horizontal="left" vertical="center"/>
    </xf>
    <xf numFmtId="176" fontId="4" fillId="0" borderId="28" xfId="1" applyNumberFormat="1" applyFont="1" applyBorder="1" applyAlignment="1">
      <alignment vertical="center"/>
    </xf>
    <xf numFmtId="0" fontId="0" fillId="0" borderId="9" xfId="0" applyBorder="1" applyProtection="1">
      <alignment vertical="center"/>
      <protection locked="0"/>
    </xf>
    <xf numFmtId="176" fontId="4" fillId="0" borderId="29" xfId="1" applyNumberFormat="1" applyFont="1" applyBorder="1" applyAlignment="1" applyProtection="1">
      <alignment horizontal="left" vertical="center"/>
      <protection locked="0"/>
    </xf>
    <xf numFmtId="176" fontId="2" fillId="3" borderId="30" xfId="1" applyNumberFormat="1" applyFill="1" applyBorder="1" applyAlignment="1" applyProtection="1">
      <alignment horizontal="right" vertical="center"/>
      <protection locked="0"/>
    </xf>
    <xf numFmtId="176" fontId="2" fillId="3" borderId="30" xfId="1" applyNumberFormat="1" applyFill="1" applyBorder="1" applyAlignment="1" applyProtection="1">
      <alignment horizontal="center" vertical="center"/>
      <protection locked="0"/>
    </xf>
    <xf numFmtId="176" fontId="2" fillId="3" borderId="31" xfId="1" applyNumberFormat="1" applyFill="1" applyBorder="1" applyAlignment="1" applyProtection="1">
      <alignment horizontal="left" vertical="center"/>
      <protection locked="0"/>
    </xf>
    <xf numFmtId="176" fontId="4" fillId="2" borderId="32" xfId="1" applyNumberFormat="1" applyFont="1" applyFill="1" applyBorder="1" applyAlignment="1" applyProtection="1">
      <alignment horizontal="left" vertical="center"/>
      <protection locked="0"/>
    </xf>
    <xf numFmtId="176" fontId="2" fillId="3" borderId="33" xfId="1" applyNumberFormat="1" applyFill="1" applyBorder="1" applyAlignment="1" applyProtection="1">
      <alignment horizontal="right" vertical="center"/>
      <protection locked="0"/>
    </xf>
    <xf numFmtId="176" fontId="2" fillId="3" borderId="33" xfId="1" applyNumberFormat="1" applyFill="1" applyBorder="1" applyAlignment="1" applyProtection="1">
      <alignment horizontal="center" vertical="center"/>
      <protection locked="0"/>
    </xf>
    <xf numFmtId="176" fontId="2" fillId="3" borderId="34" xfId="1" applyNumberFormat="1" applyFill="1" applyBorder="1" applyAlignment="1" applyProtection="1">
      <alignment horizontal="left" vertical="center"/>
      <protection locked="0"/>
    </xf>
    <xf numFmtId="176" fontId="4" fillId="0" borderId="32" xfId="1" applyNumberFormat="1" applyFont="1" applyBorder="1" applyAlignment="1" applyProtection="1">
      <alignment horizontal="left" vertical="center"/>
      <protection locked="0"/>
    </xf>
    <xf numFmtId="176" fontId="2" fillId="3" borderId="31" xfId="1" quotePrefix="1" applyNumberFormat="1" applyFill="1" applyBorder="1" applyAlignment="1" applyProtection="1">
      <alignment horizontal="left" vertical="center"/>
      <protection locked="0"/>
    </xf>
    <xf numFmtId="176" fontId="2" fillId="2" borderId="32" xfId="1" applyNumberFormat="1" applyFill="1" applyBorder="1" applyAlignment="1">
      <alignment horizontal="left" vertical="center"/>
    </xf>
    <xf numFmtId="176" fontId="2" fillId="3" borderId="33" xfId="1" applyNumberFormat="1" applyFill="1" applyBorder="1" applyAlignment="1">
      <alignment horizontal="right" vertical="center"/>
    </xf>
    <xf numFmtId="176" fontId="2" fillId="3" borderId="34" xfId="1" applyNumberFormat="1" applyFill="1" applyBorder="1" applyAlignment="1">
      <alignment horizontal="left" vertical="center"/>
    </xf>
    <xf numFmtId="0" fontId="4" fillId="0" borderId="35" xfId="1" applyFont="1" applyBorder="1" applyAlignment="1">
      <alignment vertical="center"/>
    </xf>
    <xf numFmtId="0" fontId="2" fillId="3" borderId="36" xfId="1" applyFill="1" applyBorder="1" applyAlignment="1">
      <alignment horizontal="right" vertical="center"/>
    </xf>
    <xf numFmtId="0" fontId="2" fillId="3" borderId="33" xfId="1" applyFill="1" applyBorder="1" applyAlignment="1">
      <alignment horizontal="center" vertical="center"/>
    </xf>
    <xf numFmtId="0" fontId="2" fillId="3" borderId="34" xfId="1" applyFill="1" applyBorder="1" applyAlignment="1">
      <alignment horizontal="left" vertical="center"/>
    </xf>
    <xf numFmtId="0" fontId="2" fillId="0" borderId="32" xfId="1" applyBorder="1" applyAlignment="1">
      <alignment horizontal="left" vertical="center"/>
    </xf>
    <xf numFmtId="0" fontId="2" fillId="3" borderId="33" xfId="1" applyFill="1" applyBorder="1" applyAlignment="1">
      <alignment horizontal="right" vertical="center"/>
    </xf>
    <xf numFmtId="0" fontId="4" fillId="0" borderId="32" xfId="1" applyFont="1" applyBorder="1" applyAlignment="1">
      <alignment horizontal="left" vertical="center"/>
    </xf>
    <xf numFmtId="0" fontId="2" fillId="3" borderId="31" xfId="1" applyFill="1" applyBorder="1" applyAlignment="1">
      <alignment horizontal="left" vertical="center"/>
    </xf>
    <xf numFmtId="0" fontId="2" fillId="3" borderId="33" xfId="1" applyFill="1" applyBorder="1" applyAlignment="1">
      <alignment horizontal="left" vertical="center"/>
    </xf>
    <xf numFmtId="176" fontId="4" fillId="0" borderId="37" xfId="1" applyNumberFormat="1" applyFont="1" applyBorder="1" applyAlignment="1">
      <alignment vertical="center"/>
    </xf>
    <xf numFmtId="176" fontId="4" fillId="0" borderId="35" xfId="1" applyNumberFormat="1" applyFont="1" applyBorder="1" applyAlignment="1" applyProtection="1">
      <alignment horizontal="left" vertical="center"/>
      <protection locked="0"/>
    </xf>
    <xf numFmtId="176" fontId="2" fillId="3" borderId="30" xfId="1" applyNumberFormat="1" applyFill="1" applyBorder="1" applyAlignment="1">
      <alignment horizontal="right" vertical="center"/>
    </xf>
    <xf numFmtId="49" fontId="4" fillId="0" borderId="38" xfId="1" applyNumberFormat="1" applyFont="1" applyBorder="1" applyAlignment="1" applyProtection="1">
      <alignment horizontal="center" vertical="center" shrinkToFit="1"/>
      <protection locked="0"/>
    </xf>
    <xf numFmtId="176" fontId="4" fillId="0" borderId="29" xfId="1" quotePrefix="1" applyNumberFormat="1" applyFont="1" applyBorder="1" applyAlignment="1" applyProtection="1">
      <alignment horizontal="left" vertical="center"/>
      <protection locked="0"/>
    </xf>
    <xf numFmtId="176" fontId="2" fillId="3" borderId="30" xfId="1" applyNumberFormat="1" applyFill="1" applyBorder="1" applyAlignment="1" applyProtection="1">
      <alignment horizontal="right" vertical="center" shrinkToFit="1"/>
      <protection locked="0"/>
    </xf>
    <xf numFmtId="176" fontId="2" fillId="3" borderId="30" xfId="1" applyNumberFormat="1" applyFill="1" applyBorder="1" applyAlignment="1" applyProtection="1">
      <alignment horizontal="center" vertical="center" shrinkToFit="1"/>
      <protection locked="0"/>
    </xf>
    <xf numFmtId="176" fontId="4" fillId="2" borderId="39" xfId="1" quotePrefix="1" applyNumberFormat="1" applyFont="1" applyFill="1" applyBorder="1" applyAlignment="1" applyProtection="1">
      <alignment horizontal="left" vertical="center"/>
      <protection locked="0"/>
    </xf>
    <xf numFmtId="176" fontId="4" fillId="2" borderId="39" xfId="1" quotePrefix="1" applyNumberFormat="1" applyFont="1" applyFill="1" applyBorder="1" applyAlignment="1">
      <alignment horizontal="left" vertical="center"/>
    </xf>
    <xf numFmtId="176" fontId="2" fillId="3" borderId="30" xfId="1" applyNumberFormat="1" applyFill="1" applyBorder="1" applyAlignment="1">
      <alignment horizontal="right" vertical="center" shrinkToFit="1"/>
    </xf>
    <xf numFmtId="176" fontId="2" fillId="3" borderId="31" xfId="1" quotePrefix="1" applyNumberFormat="1" applyFill="1" applyBorder="1" applyAlignment="1">
      <alignment horizontal="left" vertical="center"/>
    </xf>
    <xf numFmtId="0" fontId="4" fillId="0" borderId="29" xfId="1" applyFont="1" applyBorder="1" applyAlignment="1">
      <alignment vertical="center" shrinkToFit="1"/>
    </xf>
    <xf numFmtId="0" fontId="2" fillId="3" borderId="40" xfId="1" applyFill="1" applyBorder="1" applyAlignment="1">
      <alignment horizontal="right" vertical="center" shrinkToFit="1"/>
    </xf>
    <xf numFmtId="0" fontId="2" fillId="3" borderId="30" xfId="1" applyFill="1" applyBorder="1" applyAlignment="1">
      <alignment horizontal="center" vertical="center" shrinkToFit="1"/>
    </xf>
    <xf numFmtId="0" fontId="2" fillId="3" borderId="31" xfId="1" quotePrefix="1" applyFill="1" applyBorder="1" applyAlignment="1">
      <alignment horizontal="left" vertical="center"/>
    </xf>
    <xf numFmtId="0" fontId="4" fillId="0" borderId="39" xfId="1" quotePrefix="1" applyFont="1" applyBorder="1" applyAlignment="1">
      <alignment horizontal="left" vertical="center"/>
    </xf>
    <xf numFmtId="0" fontId="2" fillId="3" borderId="30" xfId="1" applyFill="1" applyBorder="1" applyAlignment="1">
      <alignment horizontal="right" vertical="center" shrinkToFit="1"/>
    </xf>
    <xf numFmtId="0" fontId="2" fillId="3" borderId="30" xfId="1" quotePrefix="1" applyFill="1" applyBorder="1" applyAlignment="1">
      <alignment horizontal="left" vertical="center"/>
    </xf>
    <xf numFmtId="0" fontId="4" fillId="0" borderId="41" xfId="1" applyFont="1" applyBorder="1" applyAlignment="1">
      <alignment vertical="center" shrinkToFit="1"/>
    </xf>
    <xf numFmtId="49" fontId="4" fillId="0" borderId="38" xfId="1" applyNumberFormat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>
      <alignment vertical="center"/>
    </xf>
    <xf numFmtId="0" fontId="2" fillId="3" borderId="40" xfId="1" applyFill="1" applyBorder="1" applyAlignment="1">
      <alignment horizontal="right" vertical="center"/>
    </xf>
    <xf numFmtId="0" fontId="2" fillId="3" borderId="30" xfId="1" applyFill="1" applyBorder="1" applyAlignment="1">
      <alignment horizontal="center" vertical="center"/>
    </xf>
    <xf numFmtId="0" fontId="2" fillId="3" borderId="30" xfId="1" applyFill="1" applyBorder="1" applyAlignment="1">
      <alignment horizontal="right" vertical="center"/>
    </xf>
    <xf numFmtId="0" fontId="4" fillId="0" borderId="41" xfId="1" applyFont="1" applyBorder="1" applyAlignment="1">
      <alignment vertical="center"/>
    </xf>
    <xf numFmtId="176" fontId="4" fillId="2" borderId="32" xfId="1" applyNumberFormat="1" applyFont="1" applyFill="1" applyBorder="1" applyAlignment="1">
      <alignment horizontal="left" vertical="center"/>
    </xf>
    <xf numFmtId="0" fontId="4" fillId="0" borderId="37" xfId="1" applyFont="1" applyBorder="1" applyAlignment="1">
      <alignment vertical="center"/>
    </xf>
    <xf numFmtId="176" fontId="4" fillId="4" borderId="35" xfId="1" applyNumberFormat="1" applyFont="1" applyFill="1" applyBorder="1" applyAlignment="1" applyProtection="1">
      <alignment horizontal="left" vertical="center"/>
      <protection locked="0"/>
    </xf>
    <xf numFmtId="176" fontId="2" fillId="4" borderId="33" xfId="1" applyNumberFormat="1" applyFill="1" applyBorder="1" applyAlignment="1" applyProtection="1">
      <alignment horizontal="right" vertical="center"/>
      <protection locked="0"/>
    </xf>
    <xf numFmtId="176" fontId="2" fillId="4" borderId="33" xfId="1" applyNumberFormat="1" applyFill="1" applyBorder="1" applyAlignment="1" applyProtection="1">
      <alignment horizontal="center" vertical="center"/>
      <protection locked="0"/>
    </xf>
    <xf numFmtId="176" fontId="2" fillId="4" borderId="34" xfId="1" applyNumberFormat="1" applyFill="1" applyBorder="1" applyAlignment="1" applyProtection="1">
      <alignment horizontal="left" vertical="center"/>
      <protection locked="0"/>
    </xf>
    <xf numFmtId="0" fontId="2" fillId="0" borderId="30" xfId="1" applyBorder="1" applyAlignment="1">
      <alignment horizontal="right" vertical="center" shrinkToFit="1"/>
    </xf>
    <xf numFmtId="0" fontId="2" fillId="0" borderId="30" xfId="1" applyBorder="1" applyAlignment="1">
      <alignment horizontal="center" vertical="center" shrinkToFit="1"/>
    </xf>
    <xf numFmtId="0" fontId="2" fillId="0" borderId="30" xfId="1" quotePrefix="1" applyBorder="1" applyAlignment="1">
      <alignment horizontal="left" vertical="center"/>
    </xf>
    <xf numFmtId="0" fontId="2" fillId="0" borderId="31" xfId="1" quotePrefix="1" applyBorder="1" applyAlignment="1">
      <alignment horizontal="left" vertical="center"/>
    </xf>
    <xf numFmtId="176" fontId="4" fillId="4" borderId="39" xfId="1" quotePrefix="1" applyNumberFormat="1" applyFont="1" applyFill="1" applyBorder="1" applyAlignment="1" applyProtection="1">
      <alignment horizontal="left" vertical="center"/>
      <protection locked="0"/>
    </xf>
    <xf numFmtId="176" fontId="2" fillId="4" borderId="30" xfId="1" applyNumberFormat="1" applyFill="1" applyBorder="1" applyAlignment="1" applyProtection="1">
      <alignment horizontal="right" vertical="center"/>
      <protection locked="0"/>
    </xf>
    <xf numFmtId="176" fontId="2" fillId="4" borderId="31" xfId="1" quotePrefix="1" applyNumberFormat="1" applyFill="1" applyBorder="1" applyAlignment="1" applyProtection="1">
      <alignment horizontal="left" vertical="center"/>
      <protection locked="0"/>
    </xf>
    <xf numFmtId="176" fontId="2" fillId="0" borderId="30" xfId="1" applyNumberFormat="1" applyBorder="1" applyAlignment="1" applyProtection="1">
      <alignment horizontal="right" vertical="center"/>
      <protection locked="0"/>
    </xf>
    <xf numFmtId="176" fontId="2" fillId="0" borderId="30" xfId="1" applyNumberFormat="1" applyBorder="1" applyAlignment="1" applyProtection="1">
      <alignment horizontal="center" vertical="center"/>
      <protection locked="0"/>
    </xf>
    <xf numFmtId="176" fontId="2" fillId="0" borderId="31" xfId="1" quotePrefix="1" applyNumberFormat="1" applyBorder="1" applyAlignment="1" applyProtection="1">
      <alignment horizontal="left" vertical="center"/>
      <protection locked="0"/>
    </xf>
    <xf numFmtId="0" fontId="2" fillId="0" borderId="30" xfId="1" applyBorder="1" applyAlignment="1">
      <alignment horizontal="right" vertical="center"/>
    </xf>
    <xf numFmtId="0" fontId="2" fillId="0" borderId="30" xfId="1" applyBorder="1" applyAlignment="1">
      <alignment horizontal="center" vertical="center"/>
    </xf>
    <xf numFmtId="176" fontId="4" fillId="4" borderId="35" xfId="1" quotePrefix="1" applyNumberFormat="1" applyFont="1" applyFill="1" applyBorder="1" applyAlignment="1" applyProtection="1">
      <alignment horizontal="left" vertical="center"/>
      <protection locked="0"/>
    </xf>
    <xf numFmtId="176" fontId="4" fillId="4" borderId="36" xfId="1" applyNumberFormat="1" applyFont="1" applyFill="1" applyBorder="1" applyAlignment="1">
      <alignment horizontal="right" vertical="center"/>
    </xf>
    <xf numFmtId="176" fontId="4" fillId="4" borderId="34" xfId="1" quotePrefix="1" applyNumberFormat="1" applyFont="1" applyFill="1" applyBorder="1" applyAlignment="1">
      <alignment horizontal="left" vertical="center"/>
    </xf>
    <xf numFmtId="176" fontId="4" fillId="2" borderId="32" xfId="1" quotePrefix="1" applyNumberFormat="1" applyFont="1" applyFill="1" applyBorder="1" applyAlignment="1" applyProtection="1">
      <alignment horizontal="left" vertical="center"/>
      <protection locked="0"/>
    </xf>
    <xf numFmtId="176" fontId="2" fillId="3" borderId="34" xfId="1" quotePrefix="1" applyNumberFormat="1" applyFill="1" applyBorder="1" applyAlignment="1" applyProtection="1">
      <alignment horizontal="left" vertical="center"/>
      <protection locked="0"/>
    </xf>
    <xf numFmtId="176" fontId="4" fillId="2" borderId="32" xfId="1" quotePrefix="1" applyNumberFormat="1" applyFont="1" applyFill="1" applyBorder="1" applyAlignment="1">
      <alignment horizontal="left" vertical="center"/>
    </xf>
    <xf numFmtId="176" fontId="2" fillId="3" borderId="34" xfId="1" quotePrefix="1" applyNumberFormat="1" applyFill="1" applyBorder="1" applyAlignment="1">
      <alignment horizontal="left" vertical="center"/>
    </xf>
    <xf numFmtId="176" fontId="4" fillId="4" borderId="32" xfId="1" quotePrefix="1" applyNumberFormat="1" applyFont="1" applyFill="1" applyBorder="1" applyAlignment="1" applyProtection="1">
      <alignment horizontal="left" vertical="center"/>
      <protection locked="0"/>
    </xf>
    <xf numFmtId="176" fontId="2" fillId="4" borderId="34" xfId="1" quotePrefix="1" applyNumberFormat="1" applyFill="1" applyBorder="1" applyAlignment="1" applyProtection="1">
      <alignment horizontal="left" vertical="center"/>
      <protection locked="0"/>
    </xf>
    <xf numFmtId="176" fontId="2" fillId="0" borderId="33" xfId="1" applyNumberFormat="1" applyBorder="1" applyAlignment="1" applyProtection="1">
      <alignment horizontal="right" vertical="center"/>
      <protection locked="0"/>
    </xf>
    <xf numFmtId="176" fontId="2" fillId="0" borderId="33" xfId="1" applyNumberFormat="1" applyBorder="1" applyAlignment="1" applyProtection="1">
      <alignment horizontal="center" vertical="center"/>
      <protection locked="0"/>
    </xf>
    <xf numFmtId="176" fontId="2" fillId="0" borderId="34" xfId="1" quotePrefix="1" applyNumberFormat="1" applyBorder="1" applyAlignment="1" applyProtection="1">
      <alignment horizontal="left" vertical="center"/>
      <protection locked="0"/>
    </xf>
    <xf numFmtId="0" fontId="2" fillId="3" borderId="34" xfId="1" quotePrefix="1" applyFill="1" applyBorder="1" applyAlignment="1">
      <alignment horizontal="left" vertical="center"/>
    </xf>
    <xf numFmtId="0" fontId="4" fillId="0" borderId="32" xfId="1" quotePrefix="1" applyFont="1" applyBorder="1" applyAlignment="1">
      <alignment horizontal="left" vertical="center"/>
    </xf>
    <xf numFmtId="0" fontId="2" fillId="0" borderId="33" xfId="1" applyBorder="1" applyAlignment="1">
      <alignment horizontal="right" vertical="center"/>
    </xf>
    <xf numFmtId="0" fontId="2" fillId="0" borderId="33" xfId="1" applyBorder="1" applyAlignment="1">
      <alignment horizontal="center" vertical="center"/>
    </xf>
    <xf numFmtId="0" fontId="2" fillId="0" borderId="33" xfId="1" quotePrefix="1" applyBorder="1" applyAlignment="1">
      <alignment horizontal="left" vertical="center"/>
    </xf>
    <xf numFmtId="0" fontId="2" fillId="0" borderId="34" xfId="1" quotePrefix="1" applyBorder="1" applyAlignment="1">
      <alignment horizontal="left" vertical="center"/>
    </xf>
    <xf numFmtId="176" fontId="2" fillId="0" borderId="34" xfId="1" applyNumberFormat="1" applyBorder="1" applyAlignment="1" applyProtection="1">
      <alignment horizontal="left" vertical="center"/>
      <protection locked="0"/>
    </xf>
    <xf numFmtId="176" fontId="2" fillId="0" borderId="33" xfId="1" applyNumberFormat="1" applyBorder="1" applyAlignment="1">
      <alignment horizontal="right" vertical="center"/>
    </xf>
    <xf numFmtId="176" fontId="2" fillId="0" borderId="34" xfId="1" applyNumberFormat="1" applyBorder="1" applyAlignment="1">
      <alignment horizontal="left" vertical="center"/>
    </xf>
    <xf numFmtId="0" fontId="2" fillId="0" borderId="31" xfId="1" applyBorder="1" applyAlignment="1">
      <alignment horizontal="left" vertical="center"/>
    </xf>
    <xf numFmtId="0" fontId="2" fillId="0" borderId="30" xfId="1" applyBorder="1" applyAlignment="1">
      <alignment horizontal="left" vertical="center"/>
    </xf>
    <xf numFmtId="176" fontId="2" fillId="3" borderId="33" xfId="1" applyNumberFormat="1" applyFill="1" applyBorder="1" applyAlignment="1" applyProtection="1">
      <alignment horizontal="right" vertical="center" shrinkToFit="1"/>
      <protection locked="0"/>
    </xf>
    <xf numFmtId="176" fontId="2" fillId="3" borderId="33" xfId="1" applyNumberFormat="1" applyFill="1" applyBorder="1" applyAlignment="1" applyProtection="1">
      <alignment horizontal="center" vertical="center" shrinkToFit="1"/>
      <protection locked="0"/>
    </xf>
    <xf numFmtId="176" fontId="2" fillId="0" borderId="30" xfId="1" applyNumberFormat="1" applyBorder="1" applyAlignment="1" applyProtection="1">
      <alignment horizontal="right" vertical="center" shrinkToFit="1"/>
      <protection locked="0"/>
    </xf>
    <xf numFmtId="176" fontId="2" fillId="0" borderId="30" xfId="1" applyNumberFormat="1" applyBorder="1" applyAlignment="1" applyProtection="1">
      <alignment horizontal="center" vertical="center" shrinkToFit="1"/>
      <protection locked="0"/>
    </xf>
    <xf numFmtId="176" fontId="2" fillId="0" borderId="30" xfId="1" applyNumberFormat="1" applyBorder="1" applyAlignment="1">
      <alignment horizontal="right" vertical="center" shrinkToFit="1"/>
    </xf>
    <xf numFmtId="176" fontId="2" fillId="0" borderId="33" xfId="1" applyNumberFormat="1" applyBorder="1" applyAlignment="1" applyProtection="1">
      <alignment horizontal="center" vertical="center" shrinkToFit="1"/>
      <protection locked="0"/>
    </xf>
    <xf numFmtId="176" fontId="2" fillId="0" borderId="31" xfId="1" quotePrefix="1" applyNumberFormat="1" applyBorder="1" applyAlignment="1">
      <alignment horizontal="left" vertical="center"/>
    </xf>
    <xf numFmtId="49" fontId="4" fillId="0" borderId="22" xfId="1" applyNumberFormat="1" applyFont="1" applyBorder="1" applyAlignment="1" applyProtection="1">
      <alignment horizontal="center" vertical="center" shrinkToFit="1"/>
      <protection locked="0"/>
    </xf>
    <xf numFmtId="176" fontId="4" fillId="0" borderId="35" xfId="1" quotePrefix="1" applyNumberFormat="1" applyFont="1" applyBorder="1" applyAlignment="1" applyProtection="1">
      <alignment horizontal="left" vertical="center"/>
      <protection locked="0"/>
    </xf>
    <xf numFmtId="176" fontId="2" fillId="3" borderId="33" xfId="1" applyNumberFormat="1" applyFill="1" applyBorder="1" applyAlignment="1">
      <alignment horizontal="right" vertical="center" shrinkToFit="1"/>
    </xf>
    <xf numFmtId="176" fontId="2" fillId="0" borderId="33" xfId="1" applyNumberFormat="1" applyBorder="1" applyAlignment="1" applyProtection="1">
      <alignment horizontal="right" vertical="center" shrinkToFit="1"/>
      <protection locked="0"/>
    </xf>
    <xf numFmtId="176" fontId="2" fillId="0" borderId="33" xfId="1" applyNumberFormat="1" applyBorder="1" applyAlignment="1">
      <alignment horizontal="right" vertical="center" shrinkToFit="1"/>
    </xf>
    <xf numFmtId="176" fontId="2" fillId="0" borderId="34" xfId="1" quotePrefix="1" applyNumberFormat="1" applyBorder="1" applyAlignment="1">
      <alignment horizontal="left" vertical="center"/>
    </xf>
    <xf numFmtId="0" fontId="4" fillId="0" borderId="35" xfId="1" applyFont="1" applyBorder="1" applyAlignment="1">
      <alignment vertical="center" shrinkToFit="1"/>
    </xf>
    <xf numFmtId="0" fontId="2" fillId="3" borderId="36" xfId="1" applyFill="1" applyBorder="1" applyAlignment="1">
      <alignment horizontal="right" vertical="center" shrinkToFit="1"/>
    </xf>
    <xf numFmtId="0" fontId="2" fillId="3" borderId="33" xfId="1" applyFill="1" applyBorder="1" applyAlignment="1">
      <alignment horizontal="center" vertical="center" shrinkToFit="1"/>
    </xf>
    <xf numFmtId="0" fontId="2" fillId="3" borderId="33" xfId="1" applyFill="1" applyBorder="1" applyAlignment="1">
      <alignment horizontal="right" vertical="center" shrinkToFit="1"/>
    </xf>
    <xf numFmtId="0" fontId="2" fillId="0" borderId="33" xfId="1" applyBorder="1" applyAlignment="1">
      <alignment horizontal="right" vertical="center" shrinkToFit="1"/>
    </xf>
    <xf numFmtId="0" fontId="2" fillId="0" borderId="33" xfId="1" applyBorder="1" applyAlignment="1">
      <alignment horizontal="center" vertical="center" shrinkToFit="1"/>
    </xf>
    <xf numFmtId="0" fontId="4" fillId="0" borderId="37" xfId="1" applyFont="1" applyBorder="1" applyAlignment="1">
      <alignment vertical="center" shrinkToFit="1"/>
    </xf>
    <xf numFmtId="0" fontId="2" fillId="0" borderId="34" xfId="1" applyBorder="1" applyAlignment="1">
      <alignment horizontal="left" vertical="center"/>
    </xf>
    <xf numFmtId="0" fontId="2" fillId="0" borderId="33" xfId="1" applyBorder="1" applyAlignment="1">
      <alignment horizontal="left" vertical="center"/>
    </xf>
    <xf numFmtId="176" fontId="2" fillId="4" borderId="40" xfId="1" applyNumberFormat="1" applyFill="1" applyBorder="1" applyAlignment="1" applyProtection="1">
      <alignment horizontal="center" vertical="center"/>
      <protection locked="0"/>
    </xf>
    <xf numFmtId="176" fontId="2" fillId="4" borderId="30" xfId="1" applyNumberFormat="1" applyFill="1" applyBorder="1" applyAlignment="1" applyProtection="1">
      <alignment horizontal="center" vertical="center"/>
      <protection locked="0"/>
    </xf>
    <xf numFmtId="176" fontId="2" fillId="4" borderId="31" xfId="1" applyNumberFormat="1" applyFill="1" applyBorder="1" applyAlignment="1" applyProtection="1">
      <alignment horizontal="center" vertical="center"/>
      <protection locked="0"/>
    </xf>
    <xf numFmtId="176" fontId="2" fillId="0" borderId="30" xfId="1" applyNumberFormat="1" applyBorder="1" applyAlignment="1">
      <alignment horizontal="right" vertical="center"/>
    </xf>
    <xf numFmtId="176" fontId="4" fillId="2" borderId="29" xfId="1" applyNumberFormat="1" applyFont="1" applyFill="1" applyBorder="1" applyAlignment="1">
      <alignment horizontal="left" vertical="center"/>
    </xf>
    <xf numFmtId="176" fontId="2" fillId="0" borderId="31" xfId="1" applyNumberFormat="1" applyBorder="1" applyAlignment="1">
      <alignment horizontal="left" vertical="center"/>
    </xf>
    <xf numFmtId="176" fontId="4" fillId="2" borderId="35" xfId="1" applyNumberFormat="1" applyFont="1" applyFill="1" applyBorder="1" applyAlignment="1">
      <alignment horizontal="left" vertical="center"/>
    </xf>
    <xf numFmtId="176" fontId="2" fillId="0" borderId="36" xfId="1" applyNumberFormat="1" applyBorder="1" applyAlignment="1">
      <alignment horizontal="right" vertical="center"/>
    </xf>
    <xf numFmtId="176" fontId="4" fillId="2" borderId="29" xfId="1" quotePrefix="1" applyNumberFormat="1" applyFont="1" applyFill="1" applyBorder="1" applyAlignment="1">
      <alignment horizontal="left" vertical="center"/>
    </xf>
    <xf numFmtId="176" fontId="4" fillId="2" borderId="35" xfId="1" quotePrefix="1" applyNumberFormat="1" applyFont="1" applyFill="1" applyBorder="1" applyAlignment="1">
      <alignment horizontal="left" vertical="center"/>
    </xf>
    <xf numFmtId="176" fontId="2" fillId="0" borderId="31" xfId="1" applyNumberFormat="1" applyBorder="1" applyAlignment="1" applyProtection="1">
      <alignment horizontal="left" vertical="center"/>
      <protection locked="0"/>
    </xf>
    <xf numFmtId="176" fontId="2" fillId="0" borderId="35" xfId="1" quotePrefix="1" applyNumberFormat="1" applyBorder="1" applyAlignment="1" applyProtection="1">
      <alignment horizontal="left" vertical="center"/>
      <protection locked="0"/>
    </xf>
    <xf numFmtId="176" fontId="4" fillId="3" borderId="33" xfId="1" applyNumberFormat="1" applyFont="1" applyFill="1" applyBorder="1" applyAlignment="1" applyProtection="1">
      <alignment horizontal="right" vertical="center"/>
      <protection locked="0"/>
    </xf>
    <xf numFmtId="176" fontId="4" fillId="3" borderId="33" xfId="1" applyNumberFormat="1" applyFont="1" applyFill="1" applyBorder="1" applyAlignment="1" applyProtection="1">
      <alignment horizontal="center" vertical="center"/>
      <protection locked="0"/>
    </xf>
    <xf numFmtId="176" fontId="4" fillId="3" borderId="34" xfId="1" quotePrefix="1" applyNumberFormat="1" applyFont="1" applyFill="1" applyBorder="1" applyAlignment="1" applyProtection="1">
      <alignment horizontal="left" vertical="center"/>
      <protection locked="0"/>
    </xf>
    <xf numFmtId="176" fontId="2" fillId="2" borderId="32" xfId="1" quotePrefix="1" applyNumberFormat="1" applyFill="1" applyBorder="1" applyAlignment="1" applyProtection="1">
      <alignment horizontal="left" vertical="center"/>
      <protection locked="0"/>
    </xf>
    <xf numFmtId="176" fontId="4" fillId="0" borderId="33" xfId="1" applyNumberFormat="1" applyFont="1" applyBorder="1" applyAlignment="1" applyProtection="1">
      <alignment horizontal="right" vertical="center"/>
      <protection locked="0"/>
    </xf>
    <xf numFmtId="176" fontId="4" fillId="0" borderId="33" xfId="1" applyNumberFormat="1" applyFont="1" applyBorder="1" applyAlignment="1" applyProtection="1">
      <alignment horizontal="center" vertical="center"/>
      <protection locked="0"/>
    </xf>
    <xf numFmtId="176" fontId="4" fillId="0" borderId="34" xfId="1" quotePrefix="1" applyNumberFormat="1" applyFont="1" applyBorder="1" applyAlignment="1" applyProtection="1">
      <alignment horizontal="left" vertical="center"/>
      <protection locked="0"/>
    </xf>
    <xf numFmtId="0" fontId="2" fillId="0" borderId="32" xfId="1" quotePrefix="1" applyBorder="1" applyAlignment="1">
      <alignment horizontal="left" vertical="center"/>
    </xf>
    <xf numFmtId="0" fontId="4" fillId="0" borderId="33" xfId="1" applyFont="1" applyBorder="1" applyAlignment="1">
      <alignment horizontal="right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quotePrefix="1" applyFont="1" applyBorder="1" applyAlignment="1">
      <alignment horizontal="left" vertical="center"/>
    </xf>
    <xf numFmtId="0" fontId="4" fillId="0" borderId="33" xfId="1" quotePrefix="1" applyFont="1" applyBorder="1" applyAlignment="1">
      <alignment horizontal="left" vertical="center"/>
    </xf>
    <xf numFmtId="176" fontId="2" fillId="0" borderId="35" xfId="1" applyNumberFormat="1" applyBorder="1" applyAlignment="1" applyProtection="1">
      <alignment horizontal="left" vertical="center"/>
      <protection locked="0"/>
    </xf>
    <xf numFmtId="176" fontId="4" fillId="3" borderId="34" xfId="1" applyNumberFormat="1" applyFont="1" applyFill="1" applyBorder="1" applyAlignment="1" applyProtection="1">
      <alignment horizontal="left" vertical="center"/>
      <protection locked="0"/>
    </xf>
    <xf numFmtId="176" fontId="2" fillId="2" borderId="32" xfId="1" applyNumberFormat="1" applyFill="1" applyBorder="1" applyAlignment="1" applyProtection="1">
      <alignment horizontal="left" vertical="center"/>
      <protection locked="0"/>
    </xf>
    <xf numFmtId="176" fontId="4" fillId="0" borderId="34" xfId="1" applyNumberFormat="1" applyFont="1" applyBorder="1" applyAlignment="1" applyProtection="1">
      <alignment horizontal="left" vertical="center"/>
      <protection locked="0"/>
    </xf>
    <xf numFmtId="0" fontId="4" fillId="0" borderId="34" xfId="1" applyFont="1" applyBorder="1" applyAlignment="1">
      <alignment horizontal="left" vertical="center"/>
    </xf>
    <xf numFmtId="176" fontId="2" fillId="0" borderId="29" xfId="1" quotePrefix="1" applyNumberFormat="1" applyBorder="1" applyAlignment="1" applyProtection="1">
      <alignment horizontal="left" vertical="center"/>
      <protection locked="0"/>
    </xf>
    <xf numFmtId="176" fontId="2" fillId="2" borderId="39" xfId="1" quotePrefix="1" applyNumberFormat="1" applyFill="1" applyBorder="1" applyAlignment="1" applyProtection="1">
      <alignment horizontal="left" vertical="center"/>
      <protection locked="0"/>
    </xf>
    <xf numFmtId="0" fontId="2" fillId="0" borderId="13" xfId="1" quotePrefix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2" fillId="0" borderId="39" xfId="1" quotePrefix="1" applyBorder="1" applyAlignment="1">
      <alignment horizontal="left" vertical="center"/>
    </xf>
    <xf numFmtId="0" fontId="0" fillId="0" borderId="42" xfId="0" applyBorder="1" applyProtection="1">
      <alignment vertical="center"/>
      <protection locked="0"/>
    </xf>
    <xf numFmtId="49" fontId="4" fillId="0" borderId="43" xfId="1" applyNumberFormat="1" applyFont="1" applyBorder="1" applyAlignment="1" applyProtection="1">
      <alignment horizontal="center" vertical="center"/>
      <protection locked="0"/>
    </xf>
    <xf numFmtId="176" fontId="2" fillId="0" borderId="44" xfId="1" quotePrefix="1" applyNumberFormat="1" applyBorder="1" applyAlignment="1" applyProtection="1">
      <alignment horizontal="left" vertical="center"/>
      <protection locked="0"/>
    </xf>
    <xf numFmtId="176" fontId="2" fillId="3" borderId="45" xfId="1" applyNumberFormat="1" applyFill="1" applyBorder="1" applyAlignment="1" applyProtection="1">
      <alignment horizontal="right" vertical="center"/>
      <protection locked="0"/>
    </xf>
    <xf numFmtId="176" fontId="2" fillId="3" borderId="45" xfId="1" applyNumberFormat="1" applyFill="1" applyBorder="1" applyAlignment="1" applyProtection="1">
      <alignment horizontal="center" vertical="center"/>
      <protection locked="0"/>
    </xf>
    <xf numFmtId="176" fontId="2" fillId="3" borderId="46" xfId="1" quotePrefix="1" applyNumberFormat="1" applyFill="1" applyBorder="1" applyAlignment="1" applyProtection="1">
      <alignment horizontal="left" vertical="center"/>
      <protection locked="0"/>
    </xf>
    <xf numFmtId="176" fontId="4" fillId="2" borderId="44" xfId="1" quotePrefix="1" applyNumberFormat="1" applyFont="1" applyFill="1" applyBorder="1" applyAlignment="1" applyProtection="1">
      <alignment horizontal="left" vertical="center"/>
      <protection locked="0"/>
    </xf>
    <xf numFmtId="176" fontId="2" fillId="2" borderId="44" xfId="1" quotePrefix="1" applyNumberFormat="1" applyFill="1" applyBorder="1" applyAlignment="1" applyProtection="1">
      <alignment horizontal="left" vertical="center"/>
      <protection locked="0"/>
    </xf>
    <xf numFmtId="176" fontId="2" fillId="0" borderId="45" xfId="1" applyNumberFormat="1" applyBorder="1" applyAlignment="1" applyProtection="1">
      <alignment horizontal="right" vertical="center"/>
      <protection locked="0"/>
    </xf>
    <xf numFmtId="176" fontId="2" fillId="0" borderId="45" xfId="1" applyNumberFormat="1" applyBorder="1" applyAlignment="1" applyProtection="1">
      <alignment horizontal="center" vertical="center"/>
      <protection locked="0"/>
    </xf>
    <xf numFmtId="176" fontId="2" fillId="0" borderId="46" xfId="1" quotePrefix="1" applyNumberFormat="1" applyBorder="1" applyAlignment="1" applyProtection="1">
      <alignment horizontal="left" vertical="center"/>
      <protection locked="0"/>
    </xf>
    <xf numFmtId="176" fontId="4" fillId="2" borderId="47" xfId="1" quotePrefix="1" applyNumberFormat="1" applyFont="1" applyFill="1" applyBorder="1" applyAlignment="1">
      <alignment horizontal="left" vertical="center"/>
    </xf>
    <xf numFmtId="176" fontId="2" fillId="0" borderId="45" xfId="1" applyNumberFormat="1" applyBorder="1" applyAlignment="1">
      <alignment horizontal="right" vertical="center"/>
    </xf>
    <xf numFmtId="176" fontId="2" fillId="0" borderId="46" xfId="1" quotePrefix="1" applyNumberFormat="1" applyBorder="1" applyAlignment="1">
      <alignment horizontal="left" vertical="center"/>
    </xf>
    <xf numFmtId="0" fontId="4" fillId="0" borderId="47" xfId="1" applyFont="1" applyBorder="1" applyAlignment="1">
      <alignment vertical="center"/>
    </xf>
    <xf numFmtId="0" fontId="2" fillId="3" borderId="48" xfId="1" applyFill="1" applyBorder="1" applyAlignment="1">
      <alignment horizontal="right" vertical="center"/>
    </xf>
    <xf numFmtId="0" fontId="2" fillId="3" borderId="45" xfId="1" applyFill="1" applyBorder="1" applyAlignment="1">
      <alignment horizontal="center" vertical="center"/>
    </xf>
    <xf numFmtId="0" fontId="2" fillId="3" borderId="46" xfId="1" quotePrefix="1" applyFill="1" applyBorder="1" applyAlignment="1">
      <alignment horizontal="left" vertical="center"/>
    </xf>
    <xf numFmtId="0" fontId="4" fillId="0" borderId="44" xfId="1" quotePrefix="1" applyFont="1" applyBorder="1" applyAlignment="1">
      <alignment horizontal="left" vertical="center"/>
    </xf>
    <xf numFmtId="0" fontId="2" fillId="0" borderId="45" xfId="1" applyBorder="1" applyAlignment="1">
      <alignment horizontal="right" vertical="center"/>
    </xf>
    <xf numFmtId="0" fontId="2" fillId="0" borderId="45" xfId="1" applyBorder="1" applyAlignment="1">
      <alignment horizontal="center" vertical="center"/>
    </xf>
    <xf numFmtId="0" fontId="2" fillId="0" borderId="46" xfId="1" quotePrefix="1" applyBorder="1" applyAlignment="1">
      <alignment horizontal="left" vertical="center"/>
    </xf>
    <xf numFmtId="0" fontId="2" fillId="0" borderId="44" xfId="1" quotePrefix="1" applyBorder="1" applyAlignment="1">
      <alignment horizontal="left" vertical="center"/>
    </xf>
    <xf numFmtId="0" fontId="2" fillId="0" borderId="45" xfId="1" quotePrefix="1" applyBorder="1" applyAlignment="1">
      <alignment horizontal="left" vertical="center"/>
    </xf>
    <xf numFmtId="0" fontId="4" fillId="0" borderId="49" xfId="1" applyFont="1" applyBorder="1" applyAlignment="1">
      <alignment vertical="center"/>
    </xf>
    <xf numFmtId="176" fontId="15" fillId="0" borderId="50" xfId="0" applyNumberFormat="1" applyFont="1" applyBorder="1" applyProtection="1">
      <alignment vertical="center"/>
      <protection locked="0"/>
    </xf>
    <xf numFmtId="177" fontId="16" fillId="0" borderId="3" xfId="0" applyNumberFormat="1" applyFont="1" applyBorder="1" applyProtection="1">
      <alignment vertical="center"/>
      <protection locked="0"/>
    </xf>
    <xf numFmtId="177" fontId="16" fillId="0" borderId="3" xfId="0" quotePrefix="1" applyNumberFormat="1" applyFont="1" applyBorder="1" applyProtection="1">
      <alignment vertical="center"/>
      <protection locked="0"/>
    </xf>
    <xf numFmtId="177" fontId="16" fillId="0" borderId="0" xfId="0" applyNumberFormat="1" applyFont="1">
      <alignment vertical="center"/>
    </xf>
    <xf numFmtId="177" fontId="16" fillId="0" borderId="1" xfId="0" applyNumberFormat="1" applyFont="1" applyBorder="1">
      <alignment vertical="center"/>
    </xf>
    <xf numFmtId="0" fontId="4" fillId="0" borderId="51" xfId="1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>
      <alignment horizontal="left" vertical="center"/>
    </xf>
    <xf numFmtId="0" fontId="4" fillId="0" borderId="52" xfId="1" applyFont="1" applyBorder="1" applyAlignment="1" applyProtection="1">
      <alignment horizontal="center" vertical="center"/>
      <protection locked="0"/>
    </xf>
    <xf numFmtId="0" fontId="9" fillId="2" borderId="13" xfId="2" applyFont="1" applyFill="1" applyBorder="1" applyAlignment="1" applyProtection="1">
      <alignment horizontal="left" vertical="center"/>
      <protection locked="0"/>
    </xf>
    <xf numFmtId="0" fontId="11" fillId="2" borderId="13" xfId="2" applyFont="1" applyFill="1" applyBorder="1" applyAlignment="1" applyProtection="1">
      <alignment horizontal="left" vertical="center"/>
      <protection locked="0"/>
    </xf>
    <xf numFmtId="0" fontId="11" fillId="2" borderId="10" xfId="2" applyFont="1" applyFill="1" applyBorder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right" vertical="center"/>
      <protection locked="0"/>
    </xf>
    <xf numFmtId="49" fontId="4" fillId="2" borderId="0" xfId="1" applyNumberFormat="1" applyFont="1" applyFill="1" applyAlignment="1" applyProtection="1">
      <alignment horizontal="center" vertical="center"/>
      <protection locked="0"/>
    </xf>
    <xf numFmtId="0" fontId="11" fillId="2" borderId="12" xfId="2" applyFont="1" applyFill="1" applyBorder="1" applyAlignment="1" applyProtection="1">
      <alignment horizontal="left" vertical="center"/>
      <protection locked="0"/>
    </xf>
    <xf numFmtId="0" fontId="4" fillId="0" borderId="53" xfId="1" applyFont="1" applyBorder="1" applyAlignment="1" applyProtection="1">
      <alignment horizontal="center" vertical="center"/>
      <protection locked="0"/>
    </xf>
    <xf numFmtId="49" fontId="4" fillId="0" borderId="18" xfId="2" applyNumberFormat="1" applyFont="1" applyBorder="1" applyAlignment="1" applyProtection="1">
      <alignment horizontal="center" vertical="center"/>
      <protection locked="0"/>
    </xf>
    <xf numFmtId="49" fontId="9" fillId="0" borderId="19" xfId="2" applyNumberFormat="1" applyFont="1" applyBorder="1" applyAlignment="1" applyProtection="1">
      <alignment horizontal="left" vertical="center"/>
      <protection locked="0"/>
    </xf>
    <xf numFmtId="49" fontId="4" fillId="0" borderId="18" xfId="1" applyNumberFormat="1" applyFont="1" applyBorder="1" applyAlignment="1" applyProtection="1">
      <alignment horizontal="right" vertical="center"/>
      <protection locked="0"/>
    </xf>
    <xf numFmtId="49" fontId="4" fillId="0" borderId="18" xfId="1" applyNumberFormat="1" applyFont="1" applyBorder="1" applyAlignment="1" applyProtection="1">
      <alignment horizontal="center" vertical="center"/>
      <protection locked="0"/>
    </xf>
    <xf numFmtId="49" fontId="11" fillId="0" borderId="19" xfId="2" applyNumberFormat="1" applyFont="1" applyBorder="1" applyAlignment="1" applyProtection="1">
      <alignment horizontal="left" vertical="center"/>
      <protection locked="0"/>
    </xf>
    <xf numFmtId="49" fontId="11" fillId="0" borderId="0" xfId="2" applyNumberFormat="1" applyFont="1" applyAlignment="1">
      <alignment horizontal="left" vertical="center"/>
    </xf>
    <xf numFmtId="49" fontId="11" fillId="0" borderId="1" xfId="2" applyNumberFormat="1" applyFont="1" applyBorder="1" applyAlignment="1">
      <alignment horizontal="left" vertical="center"/>
    </xf>
    <xf numFmtId="49" fontId="4" fillId="0" borderId="54" xfId="1" applyNumberFormat="1" applyFont="1" applyBorder="1" applyAlignment="1">
      <alignment horizontal="center" vertical="center"/>
    </xf>
    <xf numFmtId="176" fontId="13" fillId="0" borderId="24" xfId="1" applyNumberFormat="1" applyFont="1" applyBorder="1" applyAlignment="1" applyProtection="1">
      <alignment horizontal="right" vertical="center"/>
      <protection locked="0"/>
    </xf>
    <xf numFmtId="176" fontId="2" fillId="0" borderId="24" xfId="1" applyNumberFormat="1" applyBorder="1" applyAlignment="1" applyProtection="1">
      <alignment horizontal="center" vertical="center"/>
      <protection locked="0"/>
    </xf>
    <xf numFmtId="176" fontId="2" fillId="0" borderId="25" xfId="1" applyNumberFormat="1" applyBorder="1" applyAlignment="1" applyProtection="1">
      <alignment horizontal="left" vertical="center"/>
      <protection locked="0"/>
    </xf>
    <xf numFmtId="176" fontId="2" fillId="0" borderId="24" xfId="1" applyNumberFormat="1" applyBorder="1" applyAlignment="1" applyProtection="1">
      <alignment horizontal="right" vertical="center"/>
      <protection locked="0"/>
    </xf>
    <xf numFmtId="176" fontId="2" fillId="0" borderId="24" xfId="1" applyNumberFormat="1" applyBorder="1" applyAlignment="1">
      <alignment horizontal="right" vertical="center"/>
    </xf>
    <xf numFmtId="176" fontId="2" fillId="0" borderId="25" xfId="1" applyNumberFormat="1" applyBorder="1" applyAlignment="1">
      <alignment horizontal="left" vertical="center"/>
    </xf>
    <xf numFmtId="176" fontId="2" fillId="2" borderId="24" xfId="1" applyNumberFormat="1" applyFill="1" applyBorder="1" applyAlignment="1" applyProtection="1">
      <alignment horizontal="right" vertical="center"/>
      <protection locked="0"/>
    </xf>
    <xf numFmtId="176" fontId="2" fillId="2" borderId="24" xfId="1" applyNumberFormat="1" applyFill="1" applyBorder="1" applyAlignment="1" applyProtection="1">
      <alignment horizontal="center" vertical="center"/>
      <protection locked="0"/>
    </xf>
    <xf numFmtId="176" fontId="2" fillId="2" borderId="25" xfId="1" applyNumberFormat="1" applyFill="1" applyBorder="1" applyAlignment="1" applyProtection="1">
      <alignment horizontal="left" vertical="center"/>
      <protection locked="0"/>
    </xf>
    <xf numFmtId="176" fontId="2" fillId="2" borderId="24" xfId="1" applyNumberFormat="1" applyFill="1" applyBorder="1" applyAlignment="1">
      <alignment horizontal="right" vertical="center"/>
    </xf>
    <xf numFmtId="176" fontId="2" fillId="2" borderId="25" xfId="1" applyNumberFormat="1" applyFill="1" applyBorder="1" applyAlignment="1">
      <alignment horizontal="left" vertical="center"/>
    </xf>
    <xf numFmtId="176" fontId="2" fillId="0" borderId="0" xfId="1" applyNumberFormat="1" applyAlignment="1">
      <alignment horizontal="left" vertical="center"/>
    </xf>
    <xf numFmtId="176" fontId="2" fillId="0" borderId="1" xfId="1" applyNumberFormat="1" applyBorder="1" applyAlignment="1">
      <alignment horizontal="left" vertical="center"/>
    </xf>
    <xf numFmtId="49" fontId="4" fillId="0" borderId="55" xfId="1" applyNumberFormat="1" applyFont="1" applyBorder="1" applyAlignment="1">
      <alignment horizontal="center" vertical="center"/>
    </xf>
    <xf numFmtId="176" fontId="4" fillId="4" borderId="32" xfId="1" applyNumberFormat="1" applyFont="1" applyFill="1" applyBorder="1" applyAlignment="1" applyProtection="1">
      <alignment horizontal="left" vertical="center"/>
      <protection locked="0"/>
    </xf>
    <xf numFmtId="176" fontId="2" fillId="2" borderId="33" xfId="1" applyNumberFormat="1" applyFill="1" applyBorder="1" applyAlignment="1" applyProtection="1">
      <alignment horizontal="right" vertical="center"/>
      <protection locked="0"/>
    </xf>
    <xf numFmtId="176" fontId="2" fillId="2" borderId="33" xfId="1" applyNumberFormat="1" applyFill="1" applyBorder="1" applyAlignment="1" applyProtection="1">
      <alignment horizontal="center" vertical="center"/>
      <protection locked="0"/>
    </xf>
    <xf numFmtId="176" fontId="2" fillId="2" borderId="34" xfId="1" applyNumberFormat="1" applyFill="1" applyBorder="1" applyAlignment="1" applyProtection="1">
      <alignment horizontal="left" vertical="center"/>
      <protection locked="0"/>
    </xf>
    <xf numFmtId="176" fontId="2" fillId="2" borderId="33" xfId="1" applyNumberFormat="1" applyFill="1" applyBorder="1" applyAlignment="1">
      <alignment horizontal="right" vertical="center"/>
    </xf>
    <xf numFmtId="176" fontId="2" fillId="2" borderId="34" xfId="1" applyNumberFormat="1" applyFill="1" applyBorder="1" applyAlignment="1">
      <alignment horizontal="left" vertical="center"/>
    </xf>
    <xf numFmtId="176" fontId="2" fillId="2" borderId="30" xfId="1" applyNumberFormat="1" applyFill="1" applyBorder="1" applyAlignment="1">
      <alignment horizontal="right" vertical="center"/>
    </xf>
    <xf numFmtId="49" fontId="4" fillId="0" borderId="56" xfId="1" applyNumberFormat="1" applyFont="1" applyBorder="1" applyAlignment="1">
      <alignment horizontal="center" vertical="center"/>
    </xf>
    <xf numFmtId="176" fontId="2" fillId="2" borderId="30" xfId="1" applyNumberFormat="1" applyFill="1" applyBorder="1" applyAlignment="1" applyProtection="1">
      <alignment horizontal="right" vertical="center" shrinkToFit="1"/>
      <protection locked="0"/>
    </xf>
    <xf numFmtId="176" fontId="2" fillId="2" borderId="30" xfId="1" applyNumberFormat="1" applyFill="1" applyBorder="1" applyAlignment="1" applyProtection="1">
      <alignment horizontal="center" vertical="center" shrinkToFit="1"/>
      <protection locked="0"/>
    </xf>
    <xf numFmtId="176" fontId="2" fillId="2" borderId="31" xfId="1" quotePrefix="1" applyNumberFormat="1" applyFill="1" applyBorder="1" applyAlignment="1" applyProtection="1">
      <alignment horizontal="left" vertical="center"/>
      <protection locked="0"/>
    </xf>
    <xf numFmtId="176" fontId="2" fillId="2" borderId="30" xfId="1" applyNumberFormat="1" applyFill="1" applyBorder="1" applyAlignment="1">
      <alignment horizontal="right" vertical="center" shrinkToFit="1"/>
    </xf>
    <xf numFmtId="176" fontId="2" fillId="2" borderId="31" xfId="1" quotePrefix="1" applyNumberFormat="1" applyFill="1" applyBorder="1" applyAlignment="1">
      <alignment horizontal="left" vertical="center"/>
    </xf>
    <xf numFmtId="176" fontId="2" fillId="0" borderId="0" xfId="1" quotePrefix="1" applyNumberFormat="1" applyAlignment="1">
      <alignment horizontal="left" vertical="center"/>
    </xf>
    <xf numFmtId="176" fontId="2" fillId="0" borderId="1" xfId="1" quotePrefix="1" applyNumberFormat="1" applyBorder="1" applyAlignment="1">
      <alignment horizontal="left" vertical="center"/>
    </xf>
    <xf numFmtId="176" fontId="2" fillId="2" borderId="30" xfId="1" applyNumberFormat="1" applyFill="1" applyBorder="1" applyAlignment="1" applyProtection="1">
      <alignment horizontal="right" vertical="center"/>
      <protection locked="0"/>
    </xf>
    <xf numFmtId="176" fontId="2" fillId="2" borderId="30" xfId="1" applyNumberFormat="1" applyFill="1" applyBorder="1" applyAlignment="1" applyProtection="1">
      <alignment horizontal="center" vertical="center"/>
      <protection locked="0"/>
    </xf>
    <xf numFmtId="176" fontId="2" fillId="4" borderId="40" xfId="1" applyNumberFormat="1" applyFill="1" applyBorder="1" applyAlignment="1">
      <alignment horizontal="center" vertical="center"/>
    </xf>
    <xf numFmtId="176" fontId="2" fillId="4" borderId="30" xfId="1" applyNumberFormat="1" applyFill="1" applyBorder="1" applyAlignment="1">
      <alignment horizontal="center" vertical="center"/>
    </xf>
    <xf numFmtId="176" fontId="2" fillId="4" borderId="31" xfId="1" applyNumberFormat="1" applyFill="1" applyBorder="1" applyAlignment="1">
      <alignment horizontal="center" vertical="center"/>
    </xf>
    <xf numFmtId="176" fontId="4" fillId="0" borderId="39" xfId="1" quotePrefix="1" applyNumberFormat="1" applyFont="1" applyBorder="1" applyAlignment="1" applyProtection="1">
      <alignment horizontal="left" vertical="center"/>
      <protection locked="0"/>
    </xf>
    <xf numFmtId="176" fontId="4" fillId="0" borderId="32" xfId="1" quotePrefix="1" applyNumberFormat="1" applyFont="1" applyBorder="1" applyAlignment="1" applyProtection="1">
      <alignment horizontal="left" vertical="center"/>
      <protection locked="0"/>
    </xf>
    <xf numFmtId="176" fontId="2" fillId="2" borderId="34" xfId="1" quotePrefix="1" applyNumberFormat="1" applyFill="1" applyBorder="1" applyAlignment="1" applyProtection="1">
      <alignment horizontal="left" vertical="center"/>
      <protection locked="0"/>
    </xf>
    <xf numFmtId="176" fontId="2" fillId="2" borderId="34" xfId="1" quotePrefix="1" applyNumberFormat="1" applyFill="1" applyBorder="1" applyAlignment="1">
      <alignment horizontal="left" vertical="center"/>
    </xf>
    <xf numFmtId="176" fontId="2" fillId="2" borderId="33" xfId="1" applyNumberFormat="1" applyFill="1" applyBorder="1" applyAlignment="1" applyProtection="1">
      <alignment horizontal="center" vertical="center" shrinkToFit="1"/>
      <protection locked="0"/>
    </xf>
    <xf numFmtId="176" fontId="2" fillId="2" borderId="33" xfId="1" applyNumberFormat="1" applyFill="1" applyBorder="1" applyAlignment="1" applyProtection="1">
      <alignment horizontal="right" vertical="center" shrinkToFit="1"/>
      <protection locked="0"/>
    </xf>
    <xf numFmtId="176" fontId="2" fillId="2" borderId="33" xfId="1" applyNumberFormat="1" applyFill="1" applyBorder="1" applyAlignment="1">
      <alignment horizontal="right" vertical="center" shrinkToFit="1"/>
    </xf>
    <xf numFmtId="176" fontId="2" fillId="2" borderId="31" xfId="1" applyNumberFormat="1" applyFill="1" applyBorder="1" applyAlignment="1">
      <alignment horizontal="left" vertical="center"/>
    </xf>
    <xf numFmtId="176" fontId="2" fillId="2" borderId="36" xfId="1" applyNumberFormat="1" applyFill="1" applyBorder="1" applyAlignment="1">
      <alignment horizontal="right" vertical="center"/>
    </xf>
    <xf numFmtId="176" fontId="2" fillId="2" borderId="31" xfId="1" applyNumberFormat="1" applyFill="1" applyBorder="1" applyAlignment="1" applyProtection="1">
      <alignment horizontal="left" vertical="center"/>
      <protection locked="0"/>
    </xf>
    <xf numFmtId="176" fontId="4" fillId="2" borderId="33" xfId="1" applyNumberFormat="1" applyFont="1" applyFill="1" applyBorder="1" applyAlignment="1" applyProtection="1">
      <alignment horizontal="right" vertical="center"/>
      <protection locked="0"/>
    </xf>
    <xf numFmtId="176" fontId="4" fillId="2" borderId="33" xfId="1" applyNumberFormat="1" applyFont="1" applyFill="1" applyBorder="1" applyAlignment="1" applyProtection="1">
      <alignment horizontal="center" vertical="center"/>
      <protection locked="0"/>
    </xf>
    <xf numFmtId="176" fontId="4" fillId="2" borderId="34" xfId="1" quotePrefix="1" applyNumberFormat="1" applyFont="1" applyFill="1" applyBorder="1" applyAlignment="1" applyProtection="1">
      <alignment horizontal="left" vertical="center"/>
      <protection locked="0"/>
    </xf>
    <xf numFmtId="176" fontId="4" fillId="0" borderId="0" xfId="1" quotePrefix="1" applyNumberFormat="1" applyFont="1" applyAlignment="1">
      <alignment horizontal="left" vertical="center"/>
    </xf>
    <xf numFmtId="176" fontId="4" fillId="0" borderId="1" xfId="1" quotePrefix="1" applyNumberFormat="1" applyFont="1" applyBorder="1" applyAlignment="1">
      <alignment horizontal="left" vertical="center"/>
    </xf>
    <xf numFmtId="176" fontId="4" fillId="2" borderId="34" xfId="1" applyNumberFormat="1" applyFont="1" applyFill="1" applyBorder="1" applyAlignment="1" applyProtection="1">
      <alignment horizontal="left" vertical="center"/>
      <protection locked="0"/>
    </xf>
    <xf numFmtId="176" fontId="4" fillId="0" borderId="0" xfId="1" applyNumberFormat="1" applyFont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49" fontId="4" fillId="0" borderId="57" xfId="1" applyNumberFormat="1" applyFont="1" applyBorder="1" applyAlignment="1">
      <alignment horizontal="center" vertical="center"/>
    </xf>
    <xf numFmtId="176" fontId="2" fillId="2" borderId="45" xfId="1" applyNumberFormat="1" applyFill="1" applyBorder="1" applyAlignment="1" applyProtection="1">
      <alignment horizontal="right" vertical="center"/>
      <protection locked="0"/>
    </xf>
    <xf numFmtId="176" fontId="2" fillId="2" borderId="45" xfId="1" applyNumberFormat="1" applyFill="1" applyBorder="1" applyAlignment="1" applyProtection="1">
      <alignment horizontal="center" vertical="center"/>
      <protection locked="0"/>
    </xf>
    <xf numFmtId="176" fontId="2" fillId="2" borderId="46" xfId="1" quotePrefix="1" applyNumberFormat="1" applyFill="1" applyBorder="1" applyAlignment="1" applyProtection="1">
      <alignment horizontal="left" vertical="center"/>
      <protection locked="0"/>
    </xf>
    <xf numFmtId="176" fontId="2" fillId="2" borderId="45" xfId="1" applyNumberFormat="1" applyFill="1" applyBorder="1" applyAlignment="1">
      <alignment horizontal="right" vertical="center"/>
    </xf>
    <xf numFmtId="176" fontId="2" fillId="2" borderId="46" xfId="1" quotePrefix="1" applyNumberFormat="1" applyFill="1" applyBorder="1" applyAlignment="1">
      <alignment horizontal="left" vertical="center"/>
    </xf>
    <xf numFmtId="49" fontId="4" fillId="2" borderId="4" xfId="1" applyNumberFormat="1" applyFont="1" applyFill="1" applyBorder="1" applyAlignment="1" applyProtection="1">
      <alignment vertical="center"/>
      <protection locked="0"/>
    </xf>
    <xf numFmtId="49" fontId="9" fillId="2" borderId="5" xfId="1" applyNumberFormat="1" applyFont="1" applyFill="1" applyBorder="1" applyAlignment="1" applyProtection="1">
      <alignment horizontal="right" vertical="center"/>
      <protection locked="0"/>
    </xf>
    <xf numFmtId="49" fontId="4" fillId="2" borderId="3" xfId="1" applyNumberFormat="1" applyFont="1" applyFill="1" applyBorder="1" applyAlignment="1" applyProtection="1">
      <alignment horizontal="center" vertical="center"/>
      <protection locked="0"/>
    </xf>
    <xf numFmtId="0" fontId="9" fillId="2" borderId="6" xfId="2" applyFont="1" applyFill="1" applyBorder="1" applyAlignment="1" applyProtection="1">
      <alignment horizontal="left" vertical="center"/>
      <protection locked="0"/>
    </xf>
    <xf numFmtId="0" fontId="11" fillId="2" borderId="7" xfId="2" applyFont="1" applyFill="1" applyBorder="1" applyAlignment="1" applyProtection="1">
      <alignment horizontal="left" vertical="center"/>
      <protection locked="0"/>
    </xf>
    <xf numFmtId="49" fontId="4" fillId="2" borderId="3" xfId="1" applyNumberFormat="1" applyFont="1" applyFill="1" applyBorder="1" applyAlignment="1" applyProtection="1">
      <alignment horizontal="right" vertical="center"/>
      <protection locked="0"/>
    </xf>
    <xf numFmtId="0" fontId="11" fillId="2" borderId="6" xfId="2" applyFont="1" applyFill="1" applyBorder="1" applyAlignment="1" applyProtection="1">
      <alignment horizontal="left" vertical="center"/>
      <protection locked="0"/>
    </xf>
    <xf numFmtId="0" fontId="11" fillId="3" borderId="4" xfId="2" applyFont="1" applyFill="1" applyBorder="1" applyAlignment="1" applyProtection="1">
      <alignment horizontal="left" vertical="center"/>
      <protection locked="0"/>
    </xf>
    <xf numFmtId="49" fontId="4" fillId="3" borderId="3" xfId="1" applyNumberFormat="1" applyFont="1" applyFill="1" applyBorder="1" applyAlignment="1" applyProtection="1">
      <alignment horizontal="right" vertical="center"/>
      <protection locked="0"/>
    </xf>
    <xf numFmtId="49" fontId="4" fillId="3" borderId="3" xfId="1" applyNumberFormat="1" applyFont="1" applyFill="1" applyBorder="1" applyAlignment="1" applyProtection="1">
      <alignment horizontal="center" vertical="center"/>
      <protection locked="0"/>
    </xf>
    <xf numFmtId="0" fontId="11" fillId="3" borderId="6" xfId="2" applyFont="1" applyFill="1" applyBorder="1" applyAlignment="1" applyProtection="1">
      <alignment horizontal="left" vertical="center"/>
      <protection locked="0"/>
    </xf>
    <xf numFmtId="0" fontId="11" fillId="3" borderId="7" xfId="2" applyFont="1" applyFill="1" applyBorder="1" applyAlignment="1" applyProtection="1">
      <alignment horizontal="left" vertical="center"/>
      <protection locked="0"/>
    </xf>
    <xf numFmtId="49" fontId="17" fillId="2" borderId="10" xfId="1" applyNumberFormat="1" applyFont="1" applyFill="1" applyBorder="1" applyAlignment="1" applyProtection="1">
      <alignment horizontal="center" vertical="center"/>
      <protection locked="0"/>
    </xf>
    <xf numFmtId="49" fontId="9" fillId="2" borderId="11" xfId="1" applyNumberFormat="1" applyFont="1" applyFill="1" applyBorder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9" fillId="2" borderId="12" xfId="2" applyFont="1" applyFill="1" applyBorder="1" applyAlignment="1" applyProtection="1">
      <alignment horizontal="left" vertical="center"/>
      <protection locked="0"/>
    </xf>
    <xf numFmtId="0" fontId="18" fillId="0" borderId="13" xfId="2" quotePrefix="1" applyFont="1" applyBorder="1" applyAlignment="1" applyProtection="1">
      <alignment horizontal="center" vertical="center"/>
      <protection locked="0"/>
    </xf>
    <xf numFmtId="0" fontId="11" fillId="3" borderId="10" xfId="2" applyFont="1" applyFill="1" applyBorder="1" applyAlignment="1" applyProtection="1">
      <alignment horizontal="left" vertical="center"/>
      <protection locked="0"/>
    </xf>
    <xf numFmtId="49" fontId="4" fillId="3" borderId="0" xfId="1" applyNumberFormat="1" applyFont="1" applyFill="1" applyAlignment="1" applyProtection="1">
      <alignment horizontal="right" vertical="center"/>
      <protection locked="0"/>
    </xf>
    <xf numFmtId="49" fontId="4" fillId="3" borderId="0" xfId="1" applyNumberFormat="1" applyFont="1" applyFill="1" applyAlignment="1" applyProtection="1">
      <alignment horizontal="center" vertical="center"/>
      <protection locked="0"/>
    </xf>
    <xf numFmtId="0" fontId="11" fillId="3" borderId="12" xfId="2" applyFont="1" applyFill="1" applyBorder="1" applyAlignment="1" applyProtection="1">
      <alignment horizontal="left" vertical="center"/>
      <protection locked="0"/>
    </xf>
    <xf numFmtId="0" fontId="11" fillId="3" borderId="13" xfId="2" applyFont="1" applyFill="1" applyBorder="1" applyAlignment="1" applyProtection="1">
      <alignment horizontal="left" vertical="center"/>
      <protection locked="0"/>
    </xf>
    <xf numFmtId="49" fontId="9" fillId="0" borderId="20" xfId="2" applyNumberFormat="1" applyFont="1" applyBorder="1" applyAlignment="1" applyProtection="1">
      <alignment horizontal="left" vertical="center"/>
      <protection locked="0"/>
    </xf>
    <xf numFmtId="49" fontId="9" fillId="3" borderId="20" xfId="2" applyNumberFormat="1" applyFont="1" applyFill="1" applyBorder="1" applyAlignment="1" applyProtection="1">
      <alignment horizontal="left" vertical="center"/>
      <protection locked="0"/>
    </xf>
    <xf numFmtId="49" fontId="4" fillId="3" borderId="18" xfId="1" applyNumberFormat="1" applyFont="1" applyFill="1" applyBorder="1" applyAlignment="1" applyProtection="1">
      <alignment horizontal="right" vertical="center"/>
      <protection locked="0"/>
    </xf>
    <xf numFmtId="49" fontId="4" fillId="3" borderId="18" xfId="1" applyNumberFormat="1" applyFont="1" applyFill="1" applyBorder="1" applyAlignment="1" applyProtection="1">
      <alignment horizontal="center" vertical="center"/>
      <protection locked="0"/>
    </xf>
    <xf numFmtId="49" fontId="11" fillId="3" borderId="19" xfId="2" applyNumberFormat="1" applyFont="1" applyFill="1" applyBorder="1" applyAlignment="1" applyProtection="1">
      <alignment horizontal="left" vertical="center"/>
      <protection locked="0"/>
    </xf>
    <xf numFmtId="49" fontId="4" fillId="3" borderId="16" xfId="1" applyNumberFormat="1" applyFont="1" applyFill="1" applyBorder="1" applyAlignment="1" applyProtection="1">
      <alignment vertical="center"/>
      <protection locked="0"/>
    </xf>
    <xf numFmtId="49" fontId="9" fillId="3" borderId="17" xfId="1" applyNumberFormat="1" applyFont="1" applyFill="1" applyBorder="1" applyAlignment="1" applyProtection="1">
      <alignment horizontal="right" vertical="center"/>
      <protection locked="0"/>
    </xf>
    <xf numFmtId="49" fontId="4" fillId="3" borderId="18" xfId="2" applyNumberFormat="1" applyFont="1" applyFill="1" applyBorder="1" applyAlignment="1" applyProtection="1">
      <alignment horizontal="center" vertical="center"/>
      <protection locked="0"/>
    </xf>
    <xf numFmtId="49" fontId="9" fillId="3" borderId="19" xfId="2" applyNumberFormat="1" applyFont="1" applyFill="1" applyBorder="1" applyAlignment="1" applyProtection="1">
      <alignment horizontal="left" vertical="center"/>
      <protection locked="0"/>
    </xf>
    <xf numFmtId="176" fontId="4" fillId="0" borderId="26" xfId="1" applyNumberFormat="1" applyFont="1" applyBorder="1" applyAlignment="1" applyProtection="1">
      <alignment horizontal="left" vertical="center"/>
      <protection locked="0"/>
    </xf>
    <xf numFmtId="176" fontId="4" fillId="3" borderId="26" xfId="1" applyNumberFormat="1" applyFont="1" applyFill="1" applyBorder="1" applyAlignment="1" applyProtection="1">
      <alignment horizontal="left" vertical="center"/>
      <protection locked="0"/>
    </xf>
    <xf numFmtId="176" fontId="2" fillId="3" borderId="26" xfId="1" applyNumberFormat="1" applyFill="1" applyBorder="1" applyAlignment="1">
      <alignment horizontal="left" vertical="center"/>
    </xf>
    <xf numFmtId="176" fontId="2" fillId="0" borderId="40" xfId="1" applyNumberFormat="1" applyBorder="1" applyAlignment="1" applyProtection="1">
      <alignment vertical="center"/>
      <protection locked="0"/>
    </xf>
    <xf numFmtId="176" fontId="4" fillId="3" borderId="32" xfId="1" applyNumberFormat="1" applyFont="1" applyFill="1" applyBorder="1" applyAlignment="1" applyProtection="1">
      <alignment horizontal="left" vertical="center"/>
      <protection locked="0"/>
    </xf>
    <xf numFmtId="176" fontId="2" fillId="3" borderId="32" xfId="1" applyNumberFormat="1" applyFill="1" applyBorder="1" applyAlignment="1">
      <alignment horizontal="left" vertical="center"/>
    </xf>
    <xf numFmtId="176" fontId="4" fillId="3" borderId="39" xfId="1" quotePrefix="1" applyNumberFormat="1" applyFont="1" applyFill="1" applyBorder="1" applyAlignment="1" applyProtection="1">
      <alignment horizontal="left" vertical="center"/>
      <protection locked="0"/>
    </xf>
    <xf numFmtId="176" fontId="4" fillId="3" borderId="39" xfId="1" quotePrefix="1" applyNumberFormat="1" applyFont="1" applyFill="1" applyBorder="1" applyAlignment="1">
      <alignment horizontal="left" vertical="center"/>
    </xf>
    <xf numFmtId="176" fontId="4" fillId="3" borderId="32" xfId="1" applyNumberFormat="1" applyFont="1" applyFill="1" applyBorder="1" applyAlignment="1">
      <alignment horizontal="left" vertical="center"/>
    </xf>
    <xf numFmtId="176" fontId="2" fillId="2" borderId="40" xfId="1" applyNumberFormat="1" applyFill="1" applyBorder="1" applyAlignment="1" applyProtection="1">
      <alignment vertical="center"/>
      <protection locked="0"/>
    </xf>
    <xf numFmtId="176" fontId="2" fillId="2" borderId="40" xfId="1" applyNumberFormat="1" applyFill="1" applyBorder="1" applyAlignment="1" applyProtection="1">
      <alignment horizontal="center" vertical="center"/>
      <protection locked="0"/>
    </xf>
    <xf numFmtId="176" fontId="2" fillId="2" borderId="30" xfId="1" applyNumberFormat="1" applyFill="1" applyBorder="1" applyAlignment="1" applyProtection="1">
      <alignment horizontal="center" vertical="center"/>
      <protection locked="0"/>
    </xf>
    <xf numFmtId="176" fontId="2" fillId="2" borderId="31" xfId="1" applyNumberFormat="1" applyFill="1" applyBorder="1" applyAlignment="1" applyProtection="1">
      <alignment horizontal="center" vertical="center"/>
      <protection locked="0"/>
    </xf>
    <xf numFmtId="176" fontId="4" fillId="3" borderId="32" xfId="1" quotePrefix="1" applyNumberFormat="1" applyFont="1" applyFill="1" applyBorder="1" applyAlignment="1" applyProtection="1">
      <alignment horizontal="left" vertical="center"/>
      <protection locked="0"/>
    </xf>
    <xf numFmtId="176" fontId="4" fillId="3" borderId="32" xfId="1" quotePrefix="1" applyNumberFormat="1" applyFont="1" applyFill="1" applyBorder="1" applyAlignment="1">
      <alignment horizontal="left" vertical="center"/>
    </xf>
    <xf numFmtId="176" fontId="4" fillId="3" borderId="29" xfId="1" applyNumberFormat="1" applyFont="1" applyFill="1" applyBorder="1" applyAlignment="1">
      <alignment horizontal="left" vertical="center"/>
    </xf>
    <xf numFmtId="176" fontId="2" fillId="3" borderId="31" xfId="1" applyNumberFormat="1" applyFill="1" applyBorder="1" applyAlignment="1">
      <alignment horizontal="left" vertical="center"/>
    </xf>
    <xf numFmtId="176" fontId="4" fillId="3" borderId="35" xfId="1" applyNumberFormat="1" applyFont="1" applyFill="1" applyBorder="1" applyAlignment="1">
      <alignment horizontal="left" vertical="center"/>
    </xf>
    <xf numFmtId="176" fontId="2" fillId="3" borderId="36" xfId="1" applyNumberFormat="1" applyFill="1" applyBorder="1" applyAlignment="1">
      <alignment horizontal="right" vertical="center"/>
    </xf>
    <xf numFmtId="0" fontId="19" fillId="0" borderId="0" xfId="0" applyFont="1" applyProtection="1">
      <alignment vertical="center"/>
      <protection locked="0"/>
    </xf>
    <xf numFmtId="176" fontId="4" fillId="4" borderId="29" xfId="1" quotePrefix="1" applyNumberFormat="1" applyFont="1" applyFill="1" applyBorder="1" applyAlignment="1">
      <alignment horizontal="left" vertical="center"/>
    </xf>
    <xf numFmtId="176" fontId="4" fillId="3" borderId="29" xfId="1" quotePrefix="1" applyNumberFormat="1" applyFont="1" applyFill="1" applyBorder="1" applyAlignment="1">
      <alignment horizontal="left" vertical="center"/>
    </xf>
    <xf numFmtId="176" fontId="4" fillId="3" borderId="35" xfId="1" quotePrefix="1" applyNumberFormat="1" applyFont="1" applyFill="1" applyBorder="1" applyAlignment="1">
      <alignment horizontal="left" vertical="center"/>
    </xf>
    <xf numFmtId="176" fontId="2" fillId="0" borderId="39" xfId="1" quotePrefix="1" applyNumberFormat="1" applyBorder="1" applyAlignment="1" applyProtection="1">
      <alignment horizontal="left" vertical="center"/>
      <protection locked="0"/>
    </xf>
    <xf numFmtId="176" fontId="2" fillId="3" borderId="39" xfId="1" quotePrefix="1" applyNumberFormat="1" applyFill="1" applyBorder="1" applyAlignment="1" applyProtection="1">
      <alignment horizontal="left" vertical="center"/>
      <protection locked="0"/>
    </xf>
    <xf numFmtId="176" fontId="2" fillId="0" borderId="47" xfId="1" quotePrefix="1" applyNumberFormat="1" applyBorder="1" applyAlignment="1" applyProtection="1">
      <alignment horizontal="left" vertical="center"/>
      <protection locked="0"/>
    </xf>
    <xf numFmtId="176" fontId="4" fillId="0" borderId="44" xfId="1" quotePrefix="1" applyNumberFormat="1" applyFont="1" applyBorder="1" applyAlignment="1" applyProtection="1">
      <alignment horizontal="left" vertical="center"/>
      <protection locked="0"/>
    </xf>
    <xf numFmtId="176" fontId="4" fillId="3" borderId="44" xfId="1" quotePrefix="1" applyNumberFormat="1" applyFont="1" applyFill="1" applyBorder="1" applyAlignment="1" applyProtection="1">
      <alignment horizontal="left" vertical="center"/>
      <protection locked="0"/>
    </xf>
    <xf numFmtId="176" fontId="2" fillId="3" borderId="44" xfId="1" quotePrefix="1" applyNumberFormat="1" applyFill="1" applyBorder="1" applyAlignment="1" applyProtection="1">
      <alignment horizontal="left" vertical="center"/>
      <protection locked="0"/>
    </xf>
    <xf numFmtId="176" fontId="4" fillId="3" borderId="47" xfId="1" quotePrefix="1" applyNumberFormat="1" applyFont="1" applyFill="1" applyBorder="1" applyAlignment="1">
      <alignment horizontal="left" vertical="center"/>
    </xf>
    <xf numFmtId="176" fontId="2" fillId="3" borderId="45" xfId="1" applyNumberFormat="1" applyFill="1" applyBorder="1" applyAlignment="1">
      <alignment horizontal="right" vertical="center"/>
    </xf>
    <xf numFmtId="176" fontId="2" fillId="3" borderId="46" xfId="1" quotePrefix="1" applyNumberFormat="1" applyFill="1" applyBorder="1" applyAlignment="1">
      <alignment horizontal="left" vertical="center"/>
    </xf>
    <xf numFmtId="0" fontId="0" fillId="0" borderId="0" xfId="0" applyBorder="1" applyProtection="1">
      <alignment vertical="center"/>
      <protection locked="0"/>
    </xf>
    <xf numFmtId="176" fontId="15" fillId="0" borderId="3" xfId="0" applyNumberFormat="1" applyFont="1" applyBorder="1" applyProtection="1">
      <alignment vertical="center"/>
      <protection locked="0"/>
    </xf>
    <xf numFmtId="49" fontId="4" fillId="0" borderId="0" xfId="1" applyNumberFormat="1" applyFont="1" applyFill="1" applyBorder="1" applyAlignment="1" applyProtection="1">
      <alignment vertical="center"/>
      <protection locked="0"/>
    </xf>
    <xf numFmtId="49" fontId="9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right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left" vertical="center"/>
      <protection locked="0"/>
    </xf>
    <xf numFmtId="49" fontId="4" fillId="0" borderId="0" xfId="2" applyNumberFormat="1" applyFont="1" applyFill="1" applyBorder="1" applyAlignment="1" applyProtection="1">
      <alignment horizontal="center" vertical="center"/>
      <protection locked="0"/>
    </xf>
    <xf numFmtId="49" fontId="9" fillId="0" borderId="0" xfId="2" applyNumberFormat="1" applyFont="1" applyFill="1" applyBorder="1" applyAlignment="1" applyProtection="1">
      <alignment horizontal="left" vertical="center"/>
      <protection locked="0"/>
    </xf>
    <xf numFmtId="49" fontId="11" fillId="0" borderId="0" xfId="2" applyNumberFormat="1" applyFont="1" applyFill="1" applyBorder="1" applyAlignment="1" applyProtection="1">
      <alignment horizontal="left" vertical="center"/>
      <protection locked="0"/>
    </xf>
    <xf numFmtId="176" fontId="4" fillId="0" borderId="0" xfId="1" applyNumberFormat="1" applyFont="1" applyFill="1" applyBorder="1" applyAlignment="1" applyProtection="1">
      <alignment horizontal="left" vertical="center"/>
      <protection locked="0"/>
    </xf>
    <xf numFmtId="176" fontId="2" fillId="0" borderId="0" xfId="1" applyNumberFormat="1" applyFill="1" applyBorder="1" applyAlignment="1" applyProtection="1">
      <alignment horizontal="right" vertical="center"/>
      <protection locked="0"/>
    </xf>
    <xf numFmtId="176" fontId="2" fillId="0" borderId="0" xfId="1" applyNumberFormat="1" applyFill="1" applyBorder="1" applyAlignment="1" applyProtection="1">
      <alignment horizontal="center" vertical="center"/>
      <protection locked="0"/>
    </xf>
    <xf numFmtId="176" fontId="2" fillId="0" borderId="0" xfId="1" applyNumberFormat="1" applyFill="1" applyBorder="1" applyAlignment="1" applyProtection="1">
      <alignment horizontal="left" vertical="center"/>
      <protection locked="0"/>
    </xf>
    <xf numFmtId="176" fontId="13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ill="1" applyBorder="1" applyAlignment="1">
      <alignment horizontal="left" vertical="center"/>
    </xf>
    <xf numFmtId="176" fontId="2" fillId="0" borderId="0" xfId="1" applyNumberFormat="1" applyFill="1" applyBorder="1" applyAlignment="1">
      <alignment horizontal="right" vertical="center"/>
    </xf>
    <xf numFmtId="176" fontId="4" fillId="0" borderId="0" xfId="1" quotePrefix="1" applyNumberFormat="1" applyFont="1" applyFill="1" applyBorder="1" applyAlignment="1" applyProtection="1">
      <alignment horizontal="left" vertical="center"/>
      <protection locked="0"/>
    </xf>
    <xf numFmtId="176" fontId="2" fillId="0" borderId="0" xfId="1" applyNumberFormat="1" applyFill="1" applyBorder="1" applyAlignment="1" applyProtection="1">
      <alignment horizontal="right" vertical="center" shrinkToFit="1"/>
      <protection locked="0"/>
    </xf>
    <xf numFmtId="176" fontId="2" fillId="0" borderId="0" xfId="1" applyNumberFormat="1" applyFill="1" applyBorder="1" applyAlignment="1" applyProtection="1">
      <alignment horizontal="center" vertical="center" shrinkToFit="1"/>
      <protection locked="0"/>
    </xf>
    <xf numFmtId="176" fontId="2" fillId="0" borderId="0" xfId="1" quotePrefix="1" applyNumberFormat="1" applyFill="1" applyBorder="1" applyAlignment="1" applyProtection="1">
      <alignment horizontal="left" vertical="center"/>
      <protection locked="0"/>
    </xf>
    <xf numFmtId="176" fontId="4" fillId="0" borderId="0" xfId="1" quotePrefix="1" applyNumberFormat="1" applyFont="1" applyFill="1" applyBorder="1" applyAlignment="1">
      <alignment horizontal="left" vertical="center"/>
    </xf>
    <xf numFmtId="176" fontId="2" fillId="0" borderId="0" xfId="1" applyNumberFormat="1" applyFill="1" applyBorder="1" applyAlignment="1">
      <alignment horizontal="right" vertical="center" shrinkToFit="1"/>
    </xf>
    <xf numFmtId="176" fontId="2" fillId="0" borderId="0" xfId="1" quotePrefix="1" applyNumberForma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ill="1" applyBorder="1" applyAlignment="1" applyProtection="1">
      <alignment horizontal="center" vertical="center"/>
      <protection locked="0"/>
    </xf>
    <xf numFmtId="176" fontId="2" fillId="0" borderId="0" xfId="1" applyNumberForma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Protection="1">
      <alignment vertical="center"/>
      <protection locked="0"/>
    </xf>
    <xf numFmtId="177" fontId="16" fillId="0" borderId="0" xfId="0" applyNumberFormat="1" applyFont="1" applyFill="1" applyBorder="1" applyProtection="1">
      <alignment vertical="center"/>
      <protection locked="0"/>
    </xf>
    <xf numFmtId="177" fontId="16" fillId="0" borderId="0" xfId="0" quotePrefix="1" applyNumberFormat="1" applyFont="1" applyFill="1" applyBorder="1" applyProtection="1">
      <alignment vertical="center"/>
      <protection locked="0"/>
    </xf>
    <xf numFmtId="14" fontId="12" fillId="0" borderId="0" xfId="0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12" xfId="1" xr:uid="{F3F68B9A-9DD1-4DE9-AB60-673606E70A02}"/>
    <cellStyle name="標準 3" xfId="2" xr:uid="{20041F96-0475-4164-A23C-5506EC2E0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180475</xdr:colOff>
      <xdr:row>86</xdr:row>
      <xdr:rowOff>18768</xdr:rowOff>
    </xdr:from>
    <xdr:to>
      <xdr:col>105</xdr:col>
      <xdr:colOff>676525</xdr:colOff>
      <xdr:row>101</xdr:row>
      <xdr:rowOff>124614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5351F1E-BBAE-4186-B3B2-1E9A3322B9CE}"/>
            </a:ext>
          </a:extLst>
        </xdr:cNvPr>
        <xdr:cNvGrpSpPr/>
      </xdr:nvGrpSpPr>
      <xdr:grpSpPr>
        <a:xfrm>
          <a:off x="22659475" y="13981297"/>
          <a:ext cx="4597403" cy="2638376"/>
          <a:chOff x="22523404" y="14523982"/>
          <a:chExt cx="4578192" cy="2759239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DED38C0-C170-7A78-682D-19D2522525E0}"/>
              </a:ext>
            </a:extLst>
          </xdr:cNvPr>
          <xdr:cNvSpPr txBox="1"/>
        </xdr:nvSpPr>
        <xdr:spPr>
          <a:xfrm>
            <a:off x="23173680" y="15930385"/>
            <a:ext cx="3927916" cy="6070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800" b="0" i="0" u="none" strike="noStrike">
                <a:solidFill>
                  <a:srgbClr val="000000"/>
                </a:solidFill>
                <a:effectLst/>
                <a:latin typeface="Cooper Black" panose="0208090404030B020404" pitchFamily="18" charset="0"/>
                <a:ea typeface="+mn-ea"/>
              </a:rPr>
              <a:t>KYOWA SHIPPING CO., LTD.</a:t>
            </a:r>
            <a:endParaRPr kumimoji="1" lang="ja-JP" altLang="en-US" sz="1800">
              <a:latin typeface="Cooper Black" panose="0208090404030B020404" pitchFamily="18" charset="0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D8F1E69-723E-74FB-AC35-5085020DA5E9}"/>
              </a:ext>
            </a:extLst>
          </xdr:cNvPr>
          <xdr:cNvSpPr txBox="1"/>
        </xdr:nvSpPr>
        <xdr:spPr>
          <a:xfrm>
            <a:off x="22623666" y="16501169"/>
            <a:ext cx="4301289" cy="7820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2000" u="sng">
                <a:latin typeface="Copperplate Gothic Bold" panose="020E0705020206020404" pitchFamily="34" charset="0"/>
              </a:rPr>
              <a:t>SOUTH</a:t>
            </a:r>
            <a:r>
              <a:rPr kumimoji="1" lang="en-US" altLang="ja-JP" sz="2000" u="sng" baseline="0">
                <a:latin typeface="Copperplate Gothic Bold" panose="020E0705020206020404" pitchFamily="34" charset="0"/>
              </a:rPr>
              <a:t> PACIFIC ISLANDS</a:t>
            </a:r>
          </a:p>
          <a:p>
            <a:r>
              <a:rPr kumimoji="1" lang="en-US" altLang="ja-JP" sz="2000" u="sng" baseline="0">
                <a:latin typeface="Copperplate Gothic Bold" panose="020E0705020206020404" pitchFamily="34" charset="0"/>
              </a:rPr>
              <a:t>SERVICE</a:t>
            </a:r>
            <a:endParaRPr kumimoji="1" lang="ja-JP" altLang="en-US" sz="2000" u="sng">
              <a:latin typeface="Copperplate Gothic Bold" panose="020E0705020206020404" pitchFamily="34" charset="0"/>
            </a:endParaRPr>
          </a:p>
        </xdr:txBody>
      </xdr:sp>
      <xdr:pic>
        <xdr:nvPicPr>
          <xdr:cNvPr id="5" name="Picture 2" descr="KYOWA Flag 2007-01-31">
            <a:extLst>
              <a:ext uri="{FF2B5EF4-FFF2-40B4-BE49-F238E27FC236}">
                <a16:creationId xmlns:a16="http://schemas.microsoft.com/office/drawing/2014/main" id="{12643F30-F7B6-C50E-50D3-9E079AE657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523404" y="15853755"/>
            <a:ext cx="606728" cy="5894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EE0FB26-ED99-EB83-A911-0C5A748B73E4}"/>
              </a:ext>
            </a:extLst>
          </xdr:cNvPr>
          <xdr:cNvSpPr txBox="1"/>
        </xdr:nvSpPr>
        <xdr:spPr>
          <a:xfrm>
            <a:off x="22653881" y="14523982"/>
            <a:ext cx="4432730" cy="11464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-Schedule may change without prior notice</a:t>
            </a:r>
          </a:p>
          <a:p>
            <a:r>
              <a:rPr kumimoji="1" lang="en-US" altLang="ja-JP" sz="1400"/>
              <a:t>-Port</a:t>
            </a:r>
            <a:r>
              <a:rPr kumimoji="1" lang="en-US" altLang="ja-JP" sz="1400" baseline="0"/>
              <a:t> with star(*) is not fixed. Subject to cargo inducement</a:t>
            </a:r>
          </a:p>
          <a:p>
            <a:r>
              <a:rPr kumimoji="1" lang="en-US" altLang="ja-JP" sz="1400" baseline="0"/>
              <a:t>-**HONIARA ETD may delay due to quarantine requirement </a:t>
            </a:r>
            <a:endParaRPr kumimoji="1" lang="ja-JP" altLang="en-US" sz="1400"/>
          </a:p>
        </xdr:txBody>
      </xdr:sp>
    </xdr:grpSp>
    <xdr:clientData/>
  </xdr:twoCellAnchor>
  <xdr:twoCellAnchor>
    <xdr:from>
      <xdr:col>99</xdr:col>
      <xdr:colOff>209550</xdr:colOff>
      <xdr:row>7</xdr:row>
      <xdr:rowOff>0</xdr:rowOff>
    </xdr:from>
    <xdr:to>
      <xdr:col>105</xdr:col>
      <xdr:colOff>582057</xdr:colOff>
      <xdr:row>50</xdr:row>
      <xdr:rowOff>11906</xdr:rowOff>
    </xdr:to>
    <xdr:sp macro="" textlink="">
      <xdr:nvSpPr>
        <xdr:cNvPr id="8" name="四角形: 角を丸くする 17">
          <a:extLst>
            <a:ext uri="{FF2B5EF4-FFF2-40B4-BE49-F238E27FC236}">
              <a16:creationId xmlns:a16="http://schemas.microsoft.com/office/drawing/2014/main" id="{29F9ECAD-AE24-4D52-88EC-E9236ADA08E8}"/>
            </a:ext>
          </a:extLst>
        </xdr:cNvPr>
        <xdr:cNvSpPr/>
      </xdr:nvSpPr>
      <xdr:spPr>
        <a:xfrm>
          <a:off x="22621875" y="523875"/>
          <a:ext cx="4487307" cy="743188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**"Papuan Chief" v.2305S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Omit Majuro and Nuku'alofa to recover the schedule (decided by Swire)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**"Noumea Chief" v.2306S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/>
            <a:t>Replaced from Highland Chief v.2306S</a:t>
          </a:r>
          <a:br>
            <a:rPr lang="en-US" altLang="ja-JP" sz="1600"/>
          </a:br>
          <a:r>
            <a:rPr lang="en-US" altLang="ja-JP" sz="1600"/>
            <a:t>Omit Tarawa</a:t>
          </a:r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due to draft limit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**"New Guinea Chief" v.2307S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Omit Nuku'alofa (decided by Swire)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**"Vanuatu Chief" v.2308S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Omit Yokohama (decided by Swire)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**"Papuan Chief" v.2309S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Omit Xingang (decided by Swire)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**"Vanuatu Chief" v.2312S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Omit Yokohama (decided by Swire)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**"Coral Islander II" v.153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Omit Papeete due to dry docking for periodical inspection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8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WASV3\public\&#21942;&#26989;&#37096;\SCHEDULE\WEEKLY%20SCHEDULE\Weekly%20Schedule\Weekly%20Schedule%20042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&#23450;&#26399;&#33337;&#37096;\SCHEDULE\SCHEDULE%20&#26356;&#26032;&#29992;&#12501;&#12457;&#12523;&#12480;\&#26356;&#26032;&#12471;&#12540;&#12488;.xlsm" TargetMode="External"/><Relationship Id="rId1" Type="http://schemas.openxmlformats.org/officeDocument/2006/relationships/externalLinkPath" Target="/&#23450;&#26399;&#33337;&#37096;/SCHEDULE/SCHEDULE%20&#26356;&#26032;&#29992;&#12501;&#12457;&#12523;&#12480;/&#26356;&#26032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y WEB用"/>
      <sheetName val="white FAX用"/>
      <sheetName val="gray en"/>
      <sheetName val="0426"/>
    </sheetNames>
    <sheetDataSet>
      <sheetData sheetId="0">
        <row r="3">
          <cell r="AB3">
            <v>43574.625</v>
          </cell>
        </row>
        <row r="11">
          <cell r="D11">
            <v>43577</v>
          </cell>
          <cell r="G11">
            <v>43586</v>
          </cell>
          <cell r="J11">
            <v>43602</v>
          </cell>
          <cell r="M11">
            <v>43604</v>
          </cell>
          <cell r="P11">
            <v>43623</v>
          </cell>
        </row>
        <row r="13">
          <cell r="D13">
            <v>43578</v>
          </cell>
        </row>
        <row r="14">
          <cell r="D14">
            <v>43579</v>
          </cell>
          <cell r="G14">
            <v>43592</v>
          </cell>
          <cell r="J14">
            <v>43605</v>
          </cell>
          <cell r="M14">
            <v>43607</v>
          </cell>
          <cell r="P14">
            <v>43626</v>
          </cell>
        </row>
        <row r="15">
          <cell r="J15">
            <v>43606</v>
          </cell>
          <cell r="M15">
            <v>43608</v>
          </cell>
          <cell r="P15">
            <v>43627</v>
          </cell>
        </row>
        <row r="16">
          <cell r="D16">
            <v>43581</v>
          </cell>
          <cell r="G16">
            <v>43594</v>
          </cell>
          <cell r="J16">
            <v>43607</v>
          </cell>
          <cell r="M16">
            <v>43609</v>
          </cell>
          <cell r="P16">
            <v>43628</v>
          </cell>
        </row>
        <row r="18">
          <cell r="G18">
            <v>43598</v>
          </cell>
          <cell r="J18">
            <v>43611</v>
          </cell>
          <cell r="P18">
            <v>43632</v>
          </cell>
        </row>
        <row r="19">
          <cell r="G19">
            <v>43600</v>
          </cell>
          <cell r="J19">
            <v>43613</v>
          </cell>
          <cell r="M19">
            <v>43614</v>
          </cell>
          <cell r="P19">
            <v>43634</v>
          </cell>
        </row>
        <row r="21">
          <cell r="D21">
            <v>43586</v>
          </cell>
          <cell r="M21">
            <v>43616</v>
          </cell>
        </row>
        <row r="22">
          <cell r="D22">
            <v>43588</v>
          </cell>
          <cell r="M22">
            <v>43618</v>
          </cell>
        </row>
        <row r="24">
          <cell r="G24">
            <v>43603</v>
          </cell>
          <cell r="J24">
            <v>43616</v>
          </cell>
          <cell r="P24">
            <v>43637</v>
          </cell>
        </row>
        <row r="25">
          <cell r="G25">
            <v>43605</v>
          </cell>
          <cell r="J25">
            <v>43618</v>
          </cell>
          <cell r="P25">
            <v>43639</v>
          </cell>
        </row>
        <row r="26">
          <cell r="G26">
            <v>43607</v>
          </cell>
          <cell r="J26">
            <v>43620</v>
          </cell>
          <cell r="P26">
            <v>43641</v>
          </cell>
        </row>
        <row r="27">
          <cell r="G27">
            <v>43609</v>
          </cell>
          <cell r="J27">
            <v>43623</v>
          </cell>
          <cell r="P27">
            <v>43643</v>
          </cell>
        </row>
        <row r="28">
          <cell r="J28">
            <v>43625</v>
          </cell>
          <cell r="P28">
            <v>43645</v>
          </cell>
        </row>
        <row r="29">
          <cell r="J29">
            <v>43626</v>
          </cell>
          <cell r="P29">
            <v>43646</v>
          </cell>
        </row>
        <row r="40">
          <cell r="D40">
            <v>43570</v>
          </cell>
          <cell r="G40">
            <v>43573</v>
          </cell>
          <cell r="J40">
            <v>43582.930555555555</v>
          </cell>
          <cell r="M40">
            <v>43594</v>
          </cell>
          <cell r="P40">
            <v>43601.022916666669</v>
          </cell>
          <cell r="S40">
            <v>43609</v>
          </cell>
          <cell r="V40">
            <v>43616.076388888883</v>
          </cell>
          <cell r="Y40">
            <v>43623</v>
          </cell>
        </row>
        <row r="42">
          <cell r="G42">
            <v>43577</v>
          </cell>
          <cell r="M42">
            <v>43598</v>
          </cell>
          <cell r="S42">
            <v>43612</v>
          </cell>
          <cell r="Y42">
            <v>43627</v>
          </cell>
        </row>
        <row r="43">
          <cell r="G43">
            <v>43578</v>
          </cell>
          <cell r="M43">
            <v>43599</v>
          </cell>
          <cell r="S43">
            <v>43613</v>
          </cell>
          <cell r="Y43">
            <v>43628</v>
          </cell>
        </row>
        <row r="44">
          <cell r="D44">
            <v>43575</v>
          </cell>
          <cell r="G44">
            <v>43579</v>
          </cell>
          <cell r="M44">
            <v>43600</v>
          </cell>
          <cell r="S44">
            <v>43615</v>
          </cell>
          <cell r="V44">
            <v>43620.326388888883</v>
          </cell>
          <cell r="Y44">
            <v>43629</v>
          </cell>
        </row>
        <row r="47">
          <cell r="D47">
            <v>43584.534722222219</v>
          </cell>
          <cell r="J47">
            <v>43596.25</v>
          </cell>
          <cell r="V47">
            <v>43630.590277777774</v>
          </cell>
        </row>
        <row r="48">
          <cell r="G48">
            <v>43590</v>
          </cell>
          <cell r="M48">
            <v>43610</v>
          </cell>
          <cell r="S48">
            <v>43625</v>
          </cell>
          <cell r="Y48">
            <v>43639</v>
          </cell>
        </row>
        <row r="49">
          <cell r="G49">
            <v>43594</v>
          </cell>
          <cell r="S49">
            <v>43629</v>
          </cell>
        </row>
        <row r="50">
          <cell r="D50">
            <v>43588.909722222219</v>
          </cell>
          <cell r="G50">
            <v>43596</v>
          </cell>
          <cell r="J50">
            <v>43601.375</v>
          </cell>
          <cell r="M50">
            <v>43613</v>
          </cell>
          <cell r="P50">
            <v>43618.326388888883</v>
          </cell>
          <cell r="S50">
            <v>43631</v>
          </cell>
          <cell r="V50">
            <v>43635.361111111109</v>
          </cell>
          <cell r="Y50">
            <v>43642</v>
          </cell>
        </row>
        <row r="51">
          <cell r="D51">
            <v>43591.131944444445</v>
          </cell>
          <cell r="G51">
            <v>43598</v>
          </cell>
          <cell r="J51">
            <v>43603.354166666664</v>
          </cell>
          <cell r="M51">
            <v>43615</v>
          </cell>
          <cell r="P51">
            <v>43620.340277777774</v>
          </cell>
          <cell r="S51">
            <v>43633</v>
          </cell>
          <cell r="V51">
            <v>43637.243055555555</v>
          </cell>
          <cell r="Y51">
            <v>43644</v>
          </cell>
        </row>
        <row r="52">
          <cell r="D52">
            <v>43594.256944444445</v>
          </cell>
          <cell r="G52">
            <v>43601</v>
          </cell>
          <cell r="J52">
            <v>43607.201388888883</v>
          </cell>
          <cell r="M52">
            <v>43617</v>
          </cell>
          <cell r="P52">
            <v>43623.493055555555</v>
          </cell>
          <cell r="S52">
            <v>43636</v>
          </cell>
          <cell r="V52">
            <v>43640.118055555555</v>
          </cell>
          <cell r="Y52">
            <v>43646</v>
          </cell>
        </row>
        <row r="53">
          <cell r="D53">
            <v>43596.159722222219</v>
          </cell>
          <cell r="G53">
            <v>43602</v>
          </cell>
          <cell r="J53">
            <v>43609.145833333328</v>
          </cell>
          <cell r="M53">
            <v>43618</v>
          </cell>
          <cell r="P53">
            <v>43625.451388888883</v>
          </cell>
          <cell r="S53">
            <v>43637</v>
          </cell>
          <cell r="V53">
            <v>43642.034722222219</v>
          </cell>
          <cell r="Y53">
            <v>43647</v>
          </cell>
        </row>
        <row r="54">
          <cell r="D54">
            <v>43598.75</v>
          </cell>
          <cell r="G54">
            <v>43605</v>
          </cell>
          <cell r="J54">
            <v>43611.895833333328</v>
          </cell>
          <cell r="M54">
            <v>43620</v>
          </cell>
          <cell r="P54">
            <v>43628.243055555555</v>
          </cell>
          <cell r="S54">
            <v>43640</v>
          </cell>
          <cell r="V54">
            <v>43644.659722222219</v>
          </cell>
          <cell r="Y54">
            <v>43650</v>
          </cell>
        </row>
        <row r="55">
          <cell r="D55">
            <v>43601</v>
          </cell>
          <cell r="G55">
            <v>43607</v>
          </cell>
          <cell r="J55">
            <v>43614.319444444445</v>
          </cell>
          <cell r="M55">
            <v>43622</v>
          </cell>
          <cell r="P55">
            <v>43630.722222222219</v>
          </cell>
          <cell r="S55">
            <v>43642</v>
          </cell>
          <cell r="V55">
            <v>43646.944444444445</v>
          </cell>
          <cell r="Y55">
            <v>43652</v>
          </cell>
        </row>
        <row r="56">
          <cell r="D56">
            <v>43601.381944444445</v>
          </cell>
          <cell r="G56">
            <v>43607</v>
          </cell>
          <cell r="J56">
            <v>43614.722222222219</v>
          </cell>
          <cell r="M56">
            <v>43622</v>
          </cell>
          <cell r="P56">
            <v>43631.131944444445</v>
          </cell>
          <cell r="S56">
            <v>43642</v>
          </cell>
          <cell r="V56">
            <v>43647.326388888883</v>
          </cell>
          <cell r="Y56">
            <v>43652</v>
          </cell>
        </row>
        <row r="57">
          <cell r="M57">
            <v>43628</v>
          </cell>
          <cell r="S57">
            <v>43647</v>
          </cell>
          <cell r="Y57">
            <v>43657</v>
          </cell>
        </row>
        <row r="58">
          <cell r="M58">
            <v>43636</v>
          </cell>
          <cell r="Y58">
            <v>43665</v>
          </cell>
        </row>
        <row r="60">
          <cell r="P60" t="str">
            <v>♦</v>
          </cell>
        </row>
        <row r="61">
          <cell r="P61" t="str">
            <v>❖</v>
          </cell>
        </row>
        <row r="65">
          <cell r="J65" t="str">
            <v>1)</v>
          </cell>
        </row>
        <row r="66">
          <cell r="J66" t="str">
            <v>2)</v>
          </cell>
        </row>
        <row r="67">
          <cell r="D67">
            <v>43577</v>
          </cell>
          <cell r="G67">
            <v>43605</v>
          </cell>
          <cell r="J67" t="str">
            <v>3)</v>
          </cell>
        </row>
        <row r="68">
          <cell r="J68" t="str">
            <v>4)</v>
          </cell>
        </row>
        <row r="69">
          <cell r="D69">
            <v>43578</v>
          </cell>
          <cell r="G69">
            <v>43606</v>
          </cell>
          <cell r="J69" t="str">
            <v>5)</v>
          </cell>
        </row>
        <row r="70">
          <cell r="D70">
            <v>43579</v>
          </cell>
          <cell r="G70">
            <v>43607</v>
          </cell>
          <cell r="J70" t="str">
            <v>6)</v>
          </cell>
        </row>
        <row r="71">
          <cell r="G71">
            <v>43608</v>
          </cell>
        </row>
        <row r="72">
          <cell r="D72">
            <v>43581</v>
          </cell>
          <cell r="G72">
            <v>43609</v>
          </cell>
        </row>
        <row r="74">
          <cell r="D74">
            <v>43593</v>
          </cell>
          <cell r="G74">
            <v>43618</v>
          </cell>
        </row>
        <row r="75">
          <cell r="D75">
            <v>43595</v>
          </cell>
        </row>
        <row r="77">
          <cell r="D77">
            <v>43601</v>
          </cell>
          <cell r="G77">
            <v>43625</v>
          </cell>
        </row>
        <row r="79">
          <cell r="D79">
            <v>43606</v>
          </cell>
          <cell r="G79">
            <v>43630</v>
          </cell>
        </row>
      </sheetData>
      <sheetData sheetId="1"/>
      <sheetData sheetId="2"/>
      <sheetData sheetId="3">
        <row r="3">
          <cell r="AB3">
            <v>43581.625</v>
          </cell>
        </row>
        <row r="11">
          <cell r="D11">
            <v>43587</v>
          </cell>
          <cell r="F11">
            <v>43590</v>
          </cell>
          <cell r="G11">
            <v>43603</v>
          </cell>
          <cell r="I11">
            <v>43604</v>
          </cell>
          <cell r="J11">
            <v>43604</v>
          </cell>
          <cell r="L11">
            <v>43605</v>
          </cell>
          <cell r="M11">
            <v>43623</v>
          </cell>
          <cell r="O11">
            <v>43624</v>
          </cell>
          <cell r="P11">
            <v>43625</v>
          </cell>
          <cell r="R11">
            <v>43626</v>
          </cell>
        </row>
        <row r="14">
          <cell r="D14">
            <v>43592</v>
          </cell>
          <cell r="F14">
            <v>43592</v>
          </cell>
          <cell r="G14">
            <v>43606</v>
          </cell>
          <cell r="I14">
            <v>43606</v>
          </cell>
          <cell r="J14">
            <v>43607</v>
          </cell>
          <cell r="L14">
            <v>43607</v>
          </cell>
          <cell r="M14">
            <v>43626</v>
          </cell>
          <cell r="O14">
            <v>43626</v>
          </cell>
          <cell r="P14">
            <v>43628</v>
          </cell>
          <cell r="R14">
            <v>43628</v>
          </cell>
        </row>
        <row r="15">
          <cell r="G15">
            <v>43607</v>
          </cell>
          <cell r="I15">
            <v>43607</v>
          </cell>
          <cell r="J15">
            <v>43608</v>
          </cell>
          <cell r="L15">
            <v>43608</v>
          </cell>
          <cell r="M15">
            <v>43627</v>
          </cell>
          <cell r="O15">
            <v>43627</v>
          </cell>
          <cell r="P15">
            <v>43629</v>
          </cell>
          <cell r="R15">
            <v>43629</v>
          </cell>
          <cell r="U15" t="str">
            <v>4月27日(土)～5月6日(月)</v>
          </cell>
        </row>
        <row r="16">
          <cell r="D16">
            <v>43594</v>
          </cell>
          <cell r="F16">
            <v>43594</v>
          </cell>
          <cell r="G16">
            <v>43608</v>
          </cell>
          <cell r="I16">
            <v>43608</v>
          </cell>
          <cell r="J16">
            <v>43609</v>
          </cell>
          <cell r="L16">
            <v>43609</v>
          </cell>
          <cell r="M16">
            <v>43628</v>
          </cell>
          <cell r="O16">
            <v>43628</v>
          </cell>
          <cell r="P16">
            <v>43630</v>
          </cell>
          <cell r="R16">
            <v>43630</v>
          </cell>
        </row>
        <row r="18">
          <cell r="D18">
            <v>43598</v>
          </cell>
          <cell r="F18">
            <v>43599</v>
          </cell>
          <cell r="G18">
            <v>43612</v>
          </cell>
          <cell r="I18">
            <v>43613</v>
          </cell>
          <cell r="M18">
            <v>43632</v>
          </cell>
          <cell r="O18">
            <v>43633</v>
          </cell>
        </row>
        <row r="19">
          <cell r="D19">
            <v>43600</v>
          </cell>
          <cell r="F19">
            <v>43601</v>
          </cell>
          <cell r="G19">
            <v>43614</v>
          </cell>
          <cell r="I19">
            <v>43615</v>
          </cell>
          <cell r="J19">
            <v>43614</v>
          </cell>
          <cell r="L19">
            <v>43614</v>
          </cell>
          <cell r="M19">
            <v>43634</v>
          </cell>
          <cell r="O19">
            <v>43635</v>
          </cell>
          <cell r="P19">
            <v>43635</v>
          </cell>
          <cell r="R19">
            <v>43635</v>
          </cell>
        </row>
        <row r="21">
          <cell r="J21">
            <v>43616</v>
          </cell>
          <cell r="L21">
            <v>43617</v>
          </cell>
          <cell r="P21">
            <v>43637</v>
          </cell>
          <cell r="R21">
            <v>43638</v>
          </cell>
        </row>
        <row r="22">
          <cell r="J22">
            <v>43618</v>
          </cell>
          <cell r="L22">
            <v>43619</v>
          </cell>
          <cell r="P22">
            <v>43639</v>
          </cell>
          <cell r="R22">
            <v>43640</v>
          </cell>
        </row>
        <row r="24">
          <cell r="D24">
            <v>43603</v>
          </cell>
          <cell r="F24">
            <v>43604</v>
          </cell>
          <cell r="G24">
            <v>43617</v>
          </cell>
          <cell r="I24">
            <v>43618</v>
          </cell>
          <cell r="M24">
            <v>43637</v>
          </cell>
          <cell r="O24">
            <v>43638</v>
          </cell>
        </row>
        <row r="25">
          <cell r="D25">
            <v>43605</v>
          </cell>
          <cell r="F25">
            <v>43606</v>
          </cell>
          <cell r="G25">
            <v>43619</v>
          </cell>
          <cell r="I25">
            <v>43620</v>
          </cell>
          <cell r="M25">
            <v>43639</v>
          </cell>
          <cell r="O25">
            <v>43640</v>
          </cell>
        </row>
        <row r="26">
          <cell r="D26">
            <v>43607</v>
          </cell>
          <cell r="F26">
            <v>43608</v>
          </cell>
          <cell r="G26">
            <v>43621</v>
          </cell>
          <cell r="I26">
            <v>43622</v>
          </cell>
          <cell r="M26">
            <v>43641</v>
          </cell>
          <cell r="O26">
            <v>43642</v>
          </cell>
        </row>
        <row r="27">
          <cell r="D27">
            <v>43609</v>
          </cell>
          <cell r="F27">
            <v>43610</v>
          </cell>
          <cell r="G27">
            <v>43623</v>
          </cell>
          <cell r="I27">
            <v>43624</v>
          </cell>
          <cell r="M27">
            <v>43643</v>
          </cell>
          <cell r="O27">
            <v>43644</v>
          </cell>
        </row>
        <row r="28">
          <cell r="G28">
            <v>43625</v>
          </cell>
          <cell r="I28">
            <v>43626</v>
          </cell>
          <cell r="M28">
            <v>43645</v>
          </cell>
          <cell r="O28">
            <v>43646</v>
          </cell>
        </row>
        <row r="29">
          <cell r="G29">
            <v>43626</v>
          </cell>
          <cell r="I29">
            <v>43627</v>
          </cell>
          <cell r="M29">
            <v>43646</v>
          </cell>
          <cell r="O29">
            <v>43647</v>
          </cell>
        </row>
        <row r="40">
          <cell r="D40">
            <v>43583.333333333336</v>
          </cell>
          <cell r="F40">
            <v>43585.375</v>
          </cell>
          <cell r="G40">
            <v>43594</v>
          </cell>
          <cell r="I40">
            <v>43596</v>
          </cell>
          <cell r="J40">
            <v>43601.022916666669</v>
          </cell>
          <cell r="L40">
            <v>43603.522916666669</v>
          </cell>
          <cell r="M40">
            <v>43609</v>
          </cell>
          <cell r="O40">
            <v>43610</v>
          </cell>
          <cell r="P40">
            <v>43616.444444444445</v>
          </cell>
          <cell r="R40">
            <v>43618.944444444445</v>
          </cell>
          <cell r="S40">
            <v>43623</v>
          </cell>
          <cell r="U40">
            <v>43625</v>
          </cell>
          <cell r="V40">
            <v>43632.0625</v>
          </cell>
          <cell r="X40">
            <v>43634.5625</v>
          </cell>
          <cell r="Y40">
            <v>43641</v>
          </cell>
          <cell r="AA40">
            <v>43642</v>
          </cell>
        </row>
        <row r="42">
          <cell r="G42">
            <v>43598</v>
          </cell>
          <cell r="I42">
            <v>43598</v>
          </cell>
          <cell r="M42">
            <v>43612</v>
          </cell>
          <cell r="O42">
            <v>43612</v>
          </cell>
          <cell r="S42">
            <v>43627</v>
          </cell>
          <cell r="U42">
            <v>43627</v>
          </cell>
          <cell r="Y42">
            <v>43644</v>
          </cell>
          <cell r="AA42">
            <v>43644</v>
          </cell>
        </row>
        <row r="43">
          <cell r="G43">
            <v>43599</v>
          </cell>
          <cell r="I43">
            <v>43599</v>
          </cell>
          <cell r="M43">
            <v>43613</v>
          </cell>
          <cell r="O43">
            <v>43613</v>
          </cell>
          <cell r="S43">
            <v>43628</v>
          </cell>
          <cell r="U43">
            <v>43628</v>
          </cell>
          <cell r="Y43">
            <v>43647</v>
          </cell>
          <cell r="AA43">
            <v>43647</v>
          </cell>
        </row>
        <row r="44">
          <cell r="G44">
            <v>43600</v>
          </cell>
          <cell r="I44">
            <v>43600</v>
          </cell>
          <cell r="M44">
            <v>43615</v>
          </cell>
          <cell r="O44">
            <v>43615</v>
          </cell>
          <cell r="P44">
            <v>43620.694444444445</v>
          </cell>
          <cell r="R44">
            <v>43622.194444444445</v>
          </cell>
          <cell r="S44">
            <v>43629</v>
          </cell>
          <cell r="U44">
            <v>43629</v>
          </cell>
          <cell r="V44">
            <v>43636.430555555555</v>
          </cell>
          <cell r="X44">
            <v>43638.166666666664</v>
          </cell>
          <cell r="Y44">
            <v>43648</v>
          </cell>
          <cell r="AA44">
            <v>43648</v>
          </cell>
        </row>
        <row r="47">
          <cell r="D47">
            <v>43596.1875</v>
          </cell>
          <cell r="F47">
            <v>43597.6875</v>
          </cell>
          <cell r="P47">
            <v>43630.958333333328</v>
          </cell>
          <cell r="R47">
            <v>43632.458333333328</v>
          </cell>
          <cell r="V47">
            <v>43647.458333333328</v>
          </cell>
          <cell r="X47">
            <v>43648.958333333328</v>
          </cell>
        </row>
        <row r="48">
          <cell r="G48">
            <v>43610</v>
          </cell>
          <cell r="I48">
            <v>43611</v>
          </cell>
          <cell r="M48">
            <v>43625</v>
          </cell>
          <cell r="O48">
            <v>43627</v>
          </cell>
          <cell r="S48">
            <v>43639</v>
          </cell>
          <cell r="U48">
            <v>43640</v>
          </cell>
          <cell r="Y48">
            <v>43658</v>
          </cell>
          <cell r="AA48">
            <v>43660</v>
          </cell>
        </row>
        <row r="49">
          <cell r="M49">
            <v>43629</v>
          </cell>
          <cell r="O49">
            <v>43629</v>
          </cell>
          <cell r="Y49">
            <v>43662</v>
          </cell>
          <cell r="AA49">
            <v>43663</v>
          </cell>
        </row>
        <row r="50">
          <cell r="D50">
            <v>43601.3125</v>
          </cell>
          <cell r="F50">
            <v>43602.3125</v>
          </cell>
          <cell r="G50">
            <v>43613</v>
          </cell>
          <cell r="I50">
            <v>43614</v>
          </cell>
          <cell r="J50">
            <v>43618.847222222219</v>
          </cell>
          <cell r="L50">
            <v>43619.847222222219</v>
          </cell>
          <cell r="M50">
            <v>43631</v>
          </cell>
          <cell r="O50">
            <v>43631</v>
          </cell>
          <cell r="P50">
            <v>43635.729166666664</v>
          </cell>
          <cell r="R50">
            <v>43636.729166666664</v>
          </cell>
          <cell r="S50">
            <v>43642</v>
          </cell>
          <cell r="U50">
            <v>43643</v>
          </cell>
          <cell r="V50">
            <v>43652.458333333328</v>
          </cell>
          <cell r="X50">
            <v>43653.458333333328</v>
          </cell>
          <cell r="Y50">
            <v>43665</v>
          </cell>
          <cell r="AA50">
            <v>43665</v>
          </cell>
        </row>
        <row r="51">
          <cell r="D51">
            <v>43603.291666666664</v>
          </cell>
          <cell r="F51">
            <v>43603.888888888883</v>
          </cell>
          <cell r="G51">
            <v>43615</v>
          </cell>
          <cell r="I51">
            <v>43615</v>
          </cell>
          <cell r="J51">
            <v>43620.902777777774</v>
          </cell>
          <cell r="L51">
            <v>43621.902777777774</v>
          </cell>
          <cell r="M51">
            <v>43633</v>
          </cell>
          <cell r="O51">
            <v>43633</v>
          </cell>
          <cell r="P51">
            <v>43637.611111111109</v>
          </cell>
          <cell r="R51">
            <v>43638.611111111109</v>
          </cell>
          <cell r="S51">
            <v>43644</v>
          </cell>
          <cell r="U51">
            <v>43644</v>
          </cell>
          <cell r="V51">
            <v>43654.402777777774</v>
          </cell>
          <cell r="X51">
            <v>43655.402777777774</v>
          </cell>
          <cell r="Y51">
            <v>43667</v>
          </cell>
          <cell r="AA51">
            <v>43667</v>
          </cell>
        </row>
        <row r="52">
          <cell r="D52">
            <v>43607.138888888883</v>
          </cell>
          <cell r="F52">
            <v>43608.736111111109</v>
          </cell>
          <cell r="G52">
            <v>43617</v>
          </cell>
          <cell r="I52">
            <v>43618</v>
          </cell>
          <cell r="J52">
            <v>43624.138888888883</v>
          </cell>
          <cell r="L52">
            <v>43625.736111111109</v>
          </cell>
          <cell r="M52">
            <v>43636</v>
          </cell>
          <cell r="O52">
            <v>43637</v>
          </cell>
          <cell r="P52">
            <v>43640.486111111109</v>
          </cell>
          <cell r="R52">
            <v>43642.083333333328</v>
          </cell>
          <cell r="S52">
            <v>43646</v>
          </cell>
          <cell r="U52">
            <v>43647</v>
          </cell>
          <cell r="V52">
            <v>43657.409722222219</v>
          </cell>
          <cell r="X52">
            <v>43659.006944444445</v>
          </cell>
          <cell r="Y52">
            <v>43670</v>
          </cell>
          <cell r="AA52">
            <v>43671</v>
          </cell>
        </row>
        <row r="53">
          <cell r="D53">
            <v>43609.083333333328</v>
          </cell>
          <cell r="F53">
            <v>43610.583333333328</v>
          </cell>
          <cell r="G53">
            <v>43618</v>
          </cell>
          <cell r="I53">
            <v>43619</v>
          </cell>
          <cell r="J53">
            <v>43626.111111111109</v>
          </cell>
          <cell r="L53">
            <v>43627.611111111109</v>
          </cell>
          <cell r="M53">
            <v>43637</v>
          </cell>
          <cell r="O53">
            <v>43638</v>
          </cell>
          <cell r="P53">
            <v>43642.402777777774</v>
          </cell>
          <cell r="R53">
            <v>43643.902777777774</v>
          </cell>
          <cell r="S53">
            <v>43647</v>
          </cell>
          <cell r="U53">
            <v>43648</v>
          </cell>
          <cell r="V53">
            <v>43659.347222222219</v>
          </cell>
          <cell r="X53">
            <v>43660.847222222219</v>
          </cell>
          <cell r="Y53">
            <v>43671</v>
          </cell>
          <cell r="AA53">
            <v>43672</v>
          </cell>
        </row>
        <row r="54">
          <cell r="D54">
            <v>43611.833333333328</v>
          </cell>
          <cell r="F54">
            <v>43612.833333333328</v>
          </cell>
          <cell r="G54">
            <v>43620</v>
          </cell>
          <cell r="I54">
            <v>43620</v>
          </cell>
          <cell r="J54">
            <v>43628.951388888883</v>
          </cell>
          <cell r="L54">
            <v>43629.951388888883</v>
          </cell>
          <cell r="M54">
            <v>43640</v>
          </cell>
          <cell r="O54">
            <v>43640</v>
          </cell>
          <cell r="P54">
            <v>43645.027777777774</v>
          </cell>
          <cell r="R54">
            <v>43646.027777777774</v>
          </cell>
          <cell r="S54">
            <v>43650</v>
          </cell>
          <cell r="U54">
            <v>43650</v>
          </cell>
          <cell r="V54">
            <v>43662.048611111109</v>
          </cell>
          <cell r="X54">
            <v>43663.048611111109</v>
          </cell>
          <cell r="Y54">
            <v>43674</v>
          </cell>
          <cell r="AA54">
            <v>43675</v>
          </cell>
        </row>
        <row r="55">
          <cell r="D55">
            <v>43614.256944444445</v>
          </cell>
          <cell r="F55">
            <v>43615.458333333328</v>
          </cell>
          <cell r="G55">
            <v>43622</v>
          </cell>
          <cell r="I55">
            <v>43623</v>
          </cell>
          <cell r="J55">
            <v>43631.486111111109</v>
          </cell>
          <cell r="L55">
            <v>43632.6875</v>
          </cell>
          <cell r="M55">
            <v>43642</v>
          </cell>
          <cell r="O55">
            <v>43642</v>
          </cell>
          <cell r="P55">
            <v>43647.3125</v>
          </cell>
          <cell r="R55">
            <v>43648.513888888883</v>
          </cell>
          <cell r="S55">
            <v>43652</v>
          </cell>
          <cell r="U55">
            <v>43652</v>
          </cell>
          <cell r="V55">
            <v>43664.423611111109</v>
          </cell>
          <cell r="X55">
            <v>43665.625</v>
          </cell>
          <cell r="Y55">
            <v>43677</v>
          </cell>
          <cell r="AA55">
            <v>43677</v>
          </cell>
        </row>
        <row r="56">
          <cell r="D56">
            <v>43614.659722222219</v>
          </cell>
          <cell r="F56">
            <v>43615.659722222219</v>
          </cell>
          <cell r="G56">
            <v>43622</v>
          </cell>
          <cell r="I56">
            <v>43623</v>
          </cell>
          <cell r="M56">
            <v>43642</v>
          </cell>
          <cell r="O56">
            <v>43642</v>
          </cell>
          <cell r="P56">
            <v>43647.694444444445</v>
          </cell>
          <cell r="R56">
            <v>43648.694444444445</v>
          </cell>
          <cell r="S56">
            <v>43652</v>
          </cell>
          <cell r="U56">
            <v>43652</v>
          </cell>
          <cell r="V56">
            <v>43664.819444444445</v>
          </cell>
          <cell r="X56">
            <v>43665.819444444445</v>
          </cell>
          <cell r="Y56">
            <v>43677</v>
          </cell>
          <cell r="AA56">
            <v>43677</v>
          </cell>
        </row>
        <row r="57">
          <cell r="G57">
            <v>43628</v>
          </cell>
          <cell r="I57">
            <v>43628</v>
          </cell>
          <cell r="M57">
            <v>43647</v>
          </cell>
          <cell r="O57">
            <v>43647</v>
          </cell>
          <cell r="S57">
            <v>43657</v>
          </cell>
          <cell r="U57">
            <v>43657</v>
          </cell>
          <cell r="Y57">
            <v>43682</v>
          </cell>
          <cell r="AA57">
            <v>43682</v>
          </cell>
        </row>
        <row r="58">
          <cell r="G58">
            <v>43636</v>
          </cell>
          <cell r="I58">
            <v>43637</v>
          </cell>
          <cell r="S58">
            <v>43665</v>
          </cell>
          <cell r="U58">
            <v>43666</v>
          </cell>
        </row>
        <row r="60">
          <cell r="P60" t="str">
            <v>♦</v>
          </cell>
        </row>
        <row r="61">
          <cell r="P61" t="str">
            <v>❖</v>
          </cell>
        </row>
        <row r="65">
          <cell r="J65" t="str">
            <v>1)</v>
          </cell>
        </row>
        <row r="66">
          <cell r="J66" t="str">
            <v>2)</v>
          </cell>
        </row>
        <row r="67">
          <cell r="D67">
            <v>43607</v>
          </cell>
          <cell r="F67">
            <v>43607</v>
          </cell>
          <cell r="G67">
            <v>43624</v>
          </cell>
          <cell r="I67">
            <v>43624</v>
          </cell>
          <cell r="J67" t="str">
            <v>3)</v>
          </cell>
        </row>
        <row r="68">
          <cell r="J68" t="str">
            <v>4)</v>
          </cell>
        </row>
        <row r="69">
          <cell r="D69">
            <v>43607</v>
          </cell>
          <cell r="F69">
            <v>43607</v>
          </cell>
          <cell r="G69">
            <v>43626</v>
          </cell>
          <cell r="I69">
            <v>43626</v>
          </cell>
          <cell r="J69" t="str">
            <v>5)</v>
          </cell>
        </row>
        <row r="70">
          <cell r="D70">
            <v>43609</v>
          </cell>
          <cell r="F70">
            <v>43609</v>
          </cell>
          <cell r="G70">
            <v>43627</v>
          </cell>
          <cell r="I70">
            <v>43627</v>
          </cell>
          <cell r="J70" t="str">
            <v>6)</v>
          </cell>
        </row>
        <row r="71">
          <cell r="D71">
            <v>43610</v>
          </cell>
          <cell r="F71">
            <v>43610</v>
          </cell>
          <cell r="G71">
            <v>43628</v>
          </cell>
          <cell r="I71">
            <v>43628</v>
          </cell>
        </row>
        <row r="72">
          <cell r="D72">
            <v>43611</v>
          </cell>
          <cell r="F72">
            <v>43611</v>
          </cell>
          <cell r="G72">
            <v>43629</v>
          </cell>
          <cell r="I72">
            <v>43629</v>
          </cell>
        </row>
        <row r="74">
          <cell r="D74">
            <v>43623</v>
          </cell>
          <cell r="F74">
            <v>43624</v>
          </cell>
          <cell r="G74">
            <v>43638</v>
          </cell>
          <cell r="I74">
            <v>43639</v>
          </cell>
        </row>
        <row r="75">
          <cell r="G75">
            <v>43640</v>
          </cell>
          <cell r="I75">
            <v>43641</v>
          </cell>
        </row>
        <row r="77">
          <cell r="D77">
            <v>43627</v>
          </cell>
          <cell r="F77">
            <v>43628</v>
          </cell>
          <cell r="G77">
            <v>43646</v>
          </cell>
          <cell r="I77">
            <v>43647</v>
          </cell>
        </row>
        <row r="79">
          <cell r="D79">
            <v>43631</v>
          </cell>
          <cell r="F79">
            <v>43633</v>
          </cell>
          <cell r="G79">
            <v>43650</v>
          </cell>
          <cell r="I79">
            <v>43652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CRO,PNG"/>
      <sheetName val="SPI"/>
      <sheetName val="計算表(Weekly)"/>
      <sheetName val="計算表(Updated)"/>
    </sheetNames>
    <sheetDataSet>
      <sheetData sheetId="0">
        <row r="83">
          <cell r="C83">
            <v>1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>
            <v>2</v>
          </cell>
          <cell r="K83">
            <v>3</v>
          </cell>
          <cell r="L83">
            <v>4</v>
          </cell>
          <cell r="M83">
            <v>5</v>
          </cell>
          <cell r="N83">
            <v>6</v>
          </cell>
          <cell r="O83">
            <v>7</v>
          </cell>
          <cell r="P83">
            <v>8</v>
          </cell>
          <cell r="Q83">
            <v>9</v>
          </cell>
          <cell r="R83">
            <v>10</v>
          </cell>
          <cell r="S83">
            <v>11</v>
          </cell>
          <cell r="T83">
            <v>12</v>
          </cell>
          <cell r="U83">
            <v>13</v>
          </cell>
          <cell r="V83" t="str">
            <v/>
          </cell>
          <cell r="W83" t="str">
            <v/>
          </cell>
          <cell r="X83" t="str">
            <v/>
          </cell>
        </row>
        <row r="85">
          <cell r="A85">
            <v>1</v>
          </cell>
          <cell r="E85" t="str">
            <v xml:space="preserve">KYOWA </v>
          </cell>
          <cell r="H85" t="str">
            <v xml:space="preserve">KYOWA </v>
          </cell>
          <cell r="K85" t="str">
            <v xml:space="preserve">KYOWA </v>
          </cell>
          <cell r="N85" t="str">
            <v>KYOWA</v>
          </cell>
          <cell r="Q85" t="str">
            <v xml:space="preserve">KYOWA </v>
          </cell>
          <cell r="T85" t="str">
            <v>KYOWA</v>
          </cell>
          <cell r="W85" t="str">
            <v xml:space="preserve">KYOWA </v>
          </cell>
        </row>
        <row r="86">
          <cell r="A86">
            <v>2</v>
          </cell>
          <cell r="E86" t="str">
            <v>STORK</v>
          </cell>
          <cell r="H86" t="str">
            <v>FALCON</v>
          </cell>
          <cell r="K86" t="str">
            <v>STORK</v>
          </cell>
          <cell r="N86" t="str">
            <v>FALCON</v>
          </cell>
          <cell r="Q86" t="str">
            <v>EAGLE</v>
          </cell>
          <cell r="T86" t="str">
            <v>STORK</v>
          </cell>
          <cell r="W86" t="str">
            <v>STORK</v>
          </cell>
        </row>
        <row r="87">
          <cell r="A87">
            <v>3</v>
          </cell>
          <cell r="E87" t="str">
            <v>33</v>
          </cell>
          <cell r="H87" t="str">
            <v>36</v>
          </cell>
          <cell r="K87" t="str">
            <v>40</v>
          </cell>
          <cell r="N87" t="str">
            <v>43</v>
          </cell>
          <cell r="Q87" t="str">
            <v>2</v>
          </cell>
          <cell r="T87" t="str">
            <v>41</v>
          </cell>
          <cell r="W87" t="str">
            <v>37</v>
          </cell>
        </row>
        <row r="88">
          <cell r="A88">
            <v>4</v>
          </cell>
        </row>
        <row r="89">
          <cell r="A89">
            <v>5</v>
          </cell>
          <cell r="C89" t="str">
            <v>BUSAN</v>
          </cell>
          <cell r="D89">
            <v>44641</v>
          </cell>
          <cell r="E89" t="str">
            <v>-</v>
          </cell>
          <cell r="F89">
            <v>44642</v>
          </cell>
          <cell r="G89">
            <v>44657</v>
          </cell>
          <cell r="H89" t="str">
            <v>-</v>
          </cell>
          <cell r="I89">
            <v>44658</v>
          </cell>
          <cell r="J89">
            <v>44938</v>
          </cell>
          <cell r="K89" t="str">
            <v>-</v>
          </cell>
          <cell r="L89">
            <v>44939</v>
          </cell>
          <cell r="M89">
            <v>44949</v>
          </cell>
          <cell r="N89" t="str">
            <v>-</v>
          </cell>
          <cell r="O89">
            <v>44950</v>
          </cell>
          <cell r="P89">
            <v>44960</v>
          </cell>
          <cell r="Q89" t="str">
            <v>-</v>
          </cell>
          <cell r="R89">
            <v>44961</v>
          </cell>
          <cell r="S89">
            <v>44974</v>
          </cell>
          <cell r="T89" t="str">
            <v>-</v>
          </cell>
          <cell r="U89">
            <v>44975</v>
          </cell>
          <cell r="V89">
            <v>44809</v>
          </cell>
          <cell r="W89" t="str">
            <v>-</v>
          </cell>
          <cell r="X89">
            <v>44810</v>
          </cell>
        </row>
        <row r="90">
          <cell r="A90">
            <v>6</v>
          </cell>
        </row>
        <row r="91">
          <cell r="A91" t="str">
            <v/>
          </cell>
          <cell r="C91" t="str">
            <v>CHOFU/MOJI</v>
          </cell>
        </row>
        <row r="92">
          <cell r="A92">
            <v>7</v>
          </cell>
          <cell r="C92" t="str">
            <v>KOBE</v>
          </cell>
          <cell r="D92">
            <v>44644</v>
          </cell>
          <cell r="E92" t="str">
            <v>-</v>
          </cell>
          <cell r="F92">
            <v>44644</v>
          </cell>
          <cell r="G92">
            <v>44660</v>
          </cell>
          <cell r="H92" t="str">
            <v>-</v>
          </cell>
          <cell r="I92">
            <v>44660</v>
          </cell>
          <cell r="J92">
            <v>44941</v>
          </cell>
          <cell r="K92" t="str">
            <v>-</v>
          </cell>
          <cell r="L92">
            <v>44941</v>
          </cell>
          <cell r="M92">
            <v>44952</v>
          </cell>
          <cell r="N92" t="str">
            <v>-</v>
          </cell>
          <cell r="O92">
            <v>44952</v>
          </cell>
          <cell r="P92">
            <v>44963</v>
          </cell>
          <cell r="Q92" t="str">
            <v>-</v>
          </cell>
          <cell r="R92">
            <v>44963</v>
          </cell>
          <cell r="S92">
            <v>44977</v>
          </cell>
          <cell r="T92" t="str">
            <v>-</v>
          </cell>
          <cell r="U92">
            <v>44977</v>
          </cell>
          <cell r="V92">
            <v>44812</v>
          </cell>
          <cell r="W92" t="str">
            <v>-</v>
          </cell>
          <cell r="X92">
            <v>44812</v>
          </cell>
        </row>
        <row r="93">
          <cell r="A93">
            <v>8</v>
          </cell>
          <cell r="C93" t="str">
            <v>NAGOYA</v>
          </cell>
          <cell r="D93" t="str">
            <v>OMIT</v>
          </cell>
          <cell r="E93">
            <v>0</v>
          </cell>
          <cell r="F93">
            <v>0</v>
          </cell>
          <cell r="G93">
            <v>44661</v>
          </cell>
          <cell r="H93" t="str">
            <v>-</v>
          </cell>
          <cell r="I93">
            <v>44661</v>
          </cell>
          <cell r="V93">
            <v>44813</v>
          </cell>
          <cell r="W93" t="str">
            <v>-</v>
          </cell>
          <cell r="X93">
            <v>44813</v>
          </cell>
        </row>
        <row r="94">
          <cell r="A94">
            <v>9</v>
          </cell>
          <cell r="C94" t="str">
            <v>YOKOHAMA</v>
          </cell>
          <cell r="D94">
            <v>44646</v>
          </cell>
          <cell r="E94" t="str">
            <v>-</v>
          </cell>
          <cell r="F94">
            <v>44646</v>
          </cell>
          <cell r="G94">
            <v>44662</v>
          </cell>
          <cell r="H94" t="str">
            <v>-</v>
          </cell>
          <cell r="I94">
            <v>44662</v>
          </cell>
          <cell r="J94">
            <v>44943</v>
          </cell>
          <cell r="K94" t="str">
            <v>-</v>
          </cell>
          <cell r="L94">
            <v>44943</v>
          </cell>
          <cell r="M94">
            <v>44954</v>
          </cell>
          <cell r="N94" t="str">
            <v>-</v>
          </cell>
          <cell r="O94">
            <v>44954</v>
          </cell>
          <cell r="P94">
            <v>44965</v>
          </cell>
          <cell r="Q94" t="str">
            <v>-</v>
          </cell>
          <cell r="R94">
            <v>44965</v>
          </cell>
          <cell r="S94">
            <v>44979</v>
          </cell>
          <cell r="T94" t="str">
            <v>-</v>
          </cell>
          <cell r="U94">
            <v>44979</v>
          </cell>
          <cell r="V94">
            <v>44814</v>
          </cell>
          <cell r="W94" t="str">
            <v>-</v>
          </cell>
          <cell r="X94">
            <v>44814</v>
          </cell>
        </row>
        <row r="95">
          <cell r="A95">
            <v>10</v>
          </cell>
        </row>
        <row r="96">
          <cell r="A96">
            <v>11</v>
          </cell>
          <cell r="C96" t="str">
            <v>SAIPAN</v>
          </cell>
          <cell r="D96">
            <v>44650</v>
          </cell>
          <cell r="E96" t="str">
            <v>-</v>
          </cell>
          <cell r="F96">
            <v>44651</v>
          </cell>
          <cell r="G96">
            <v>44666</v>
          </cell>
          <cell r="H96" t="str">
            <v>-</v>
          </cell>
          <cell r="I96">
            <v>44667</v>
          </cell>
          <cell r="J96">
            <v>44947</v>
          </cell>
          <cell r="K96" t="str">
            <v>-</v>
          </cell>
          <cell r="L96">
            <v>44948</v>
          </cell>
          <cell r="M96">
            <v>44958</v>
          </cell>
          <cell r="N96" t="str">
            <v>-</v>
          </cell>
          <cell r="O96">
            <v>44959</v>
          </cell>
          <cell r="P96">
            <v>44970</v>
          </cell>
          <cell r="Q96" t="str">
            <v>-</v>
          </cell>
          <cell r="R96">
            <v>44971</v>
          </cell>
          <cell r="S96">
            <v>44984</v>
          </cell>
          <cell r="T96" t="str">
            <v>-</v>
          </cell>
          <cell r="U96">
            <v>44985</v>
          </cell>
          <cell r="V96">
            <v>44818</v>
          </cell>
          <cell r="W96" t="str">
            <v>-</v>
          </cell>
          <cell r="X96">
            <v>44819</v>
          </cell>
        </row>
        <row r="97">
          <cell r="A97">
            <v>12</v>
          </cell>
          <cell r="C97" t="str">
            <v>GUAM</v>
          </cell>
          <cell r="D97">
            <v>44652</v>
          </cell>
          <cell r="E97" t="str">
            <v>-</v>
          </cell>
          <cell r="F97">
            <v>44653</v>
          </cell>
          <cell r="G97">
            <v>44668</v>
          </cell>
          <cell r="H97" t="str">
            <v>-</v>
          </cell>
          <cell r="I97">
            <v>44669</v>
          </cell>
          <cell r="J97">
            <v>44949</v>
          </cell>
          <cell r="K97" t="str">
            <v>-</v>
          </cell>
          <cell r="L97">
            <v>44950</v>
          </cell>
          <cell r="M97">
            <v>44960</v>
          </cell>
          <cell r="N97" t="str">
            <v>-</v>
          </cell>
          <cell r="O97">
            <v>44961</v>
          </cell>
          <cell r="P97">
            <v>44972</v>
          </cell>
          <cell r="Q97" t="str">
            <v>-</v>
          </cell>
          <cell r="R97">
            <v>44973</v>
          </cell>
          <cell r="S97">
            <v>44986</v>
          </cell>
          <cell r="T97" t="str">
            <v>-</v>
          </cell>
          <cell r="U97">
            <v>44987</v>
          </cell>
          <cell r="V97">
            <v>44820</v>
          </cell>
          <cell r="W97" t="str">
            <v>-</v>
          </cell>
          <cell r="X97">
            <v>44821</v>
          </cell>
        </row>
        <row r="98">
          <cell r="A98">
            <v>13</v>
          </cell>
        </row>
        <row r="99">
          <cell r="A99">
            <v>14</v>
          </cell>
          <cell r="C99" t="str">
            <v>YAP</v>
          </cell>
          <cell r="D99">
            <v>44655</v>
          </cell>
          <cell r="E99" t="str">
            <v>-</v>
          </cell>
          <cell r="F99">
            <v>44655</v>
          </cell>
          <cell r="M99">
            <v>44963</v>
          </cell>
          <cell r="N99" t="str">
            <v>-</v>
          </cell>
          <cell r="O99">
            <v>44963</v>
          </cell>
          <cell r="S99">
            <v>44989</v>
          </cell>
          <cell r="T99" t="str">
            <v>-</v>
          </cell>
          <cell r="U99">
            <v>44989</v>
          </cell>
        </row>
        <row r="100">
          <cell r="A100">
            <v>15</v>
          </cell>
          <cell r="C100" t="str">
            <v>KOROR</v>
          </cell>
          <cell r="D100">
            <v>44656</v>
          </cell>
          <cell r="E100" t="str">
            <v>-</v>
          </cell>
          <cell r="F100">
            <v>44657</v>
          </cell>
          <cell r="M100">
            <v>44964</v>
          </cell>
          <cell r="N100" t="str">
            <v>-</v>
          </cell>
          <cell r="O100">
            <v>44965</v>
          </cell>
          <cell r="S100">
            <v>44990</v>
          </cell>
          <cell r="T100" t="str">
            <v>-</v>
          </cell>
          <cell r="U100">
            <v>44991</v>
          </cell>
        </row>
        <row r="101">
          <cell r="A101" t="str">
            <v/>
          </cell>
          <cell r="C101" t="str">
            <v>YAP</v>
          </cell>
        </row>
        <row r="103">
          <cell r="A103">
            <v>17</v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>
            <v>18</v>
          </cell>
          <cell r="C106" t="str">
            <v>CHUUK</v>
          </cell>
          <cell r="D106">
            <v>44661</v>
          </cell>
          <cell r="E106" t="str">
            <v>-</v>
          </cell>
          <cell r="F106">
            <v>44662</v>
          </cell>
          <cell r="G106">
            <v>44671</v>
          </cell>
          <cell r="H106" t="str">
            <v>-</v>
          </cell>
          <cell r="I106">
            <v>44672</v>
          </cell>
          <cell r="J106">
            <v>44952</v>
          </cell>
          <cell r="K106" t="str">
            <v>-</v>
          </cell>
          <cell r="L106">
            <v>44953</v>
          </cell>
          <cell r="M106">
            <v>44969</v>
          </cell>
          <cell r="N106" t="str">
            <v>-</v>
          </cell>
          <cell r="O106">
            <v>44970</v>
          </cell>
          <cell r="P106">
            <v>44977</v>
          </cell>
          <cell r="Q106" t="str">
            <v>-</v>
          </cell>
          <cell r="R106">
            <v>44978</v>
          </cell>
          <cell r="S106">
            <v>44995</v>
          </cell>
          <cell r="T106" t="str">
            <v>-</v>
          </cell>
          <cell r="U106">
            <v>44996</v>
          </cell>
          <cell r="V106">
            <v>44823</v>
          </cell>
          <cell r="W106" t="str">
            <v>-</v>
          </cell>
          <cell r="X106">
            <v>44824</v>
          </cell>
        </row>
        <row r="107">
          <cell r="A107">
            <v>19</v>
          </cell>
          <cell r="C107" t="str">
            <v>POHNPEI</v>
          </cell>
          <cell r="D107">
            <v>44663</v>
          </cell>
          <cell r="E107" t="str">
            <v>-</v>
          </cell>
          <cell r="F107">
            <v>44665</v>
          </cell>
          <cell r="G107">
            <v>44673</v>
          </cell>
          <cell r="H107" t="str">
            <v>-</v>
          </cell>
          <cell r="I107">
            <v>44675</v>
          </cell>
          <cell r="J107">
            <v>44954</v>
          </cell>
          <cell r="K107" t="str">
            <v>-</v>
          </cell>
          <cell r="L107">
            <v>44956</v>
          </cell>
          <cell r="M107">
            <v>44971</v>
          </cell>
          <cell r="N107" t="str">
            <v>-</v>
          </cell>
          <cell r="O107">
            <v>44973</v>
          </cell>
          <cell r="P107">
            <v>44979</v>
          </cell>
          <cell r="Q107" t="str">
            <v>-</v>
          </cell>
          <cell r="R107">
            <v>44981</v>
          </cell>
          <cell r="S107">
            <v>44997</v>
          </cell>
          <cell r="T107" t="str">
            <v>-</v>
          </cell>
          <cell r="U107">
            <v>44999</v>
          </cell>
          <cell r="V107">
            <v>44825</v>
          </cell>
          <cell r="W107" t="str">
            <v>-</v>
          </cell>
          <cell r="X107">
            <v>44827</v>
          </cell>
        </row>
        <row r="108">
          <cell r="A108">
            <v>20</v>
          </cell>
          <cell r="C108" t="str">
            <v>KOSRAE</v>
          </cell>
          <cell r="D108">
            <v>44666</v>
          </cell>
          <cell r="E108" t="str">
            <v>-</v>
          </cell>
          <cell r="F108">
            <v>44667</v>
          </cell>
          <cell r="G108">
            <v>44676</v>
          </cell>
          <cell r="H108" t="str">
            <v>-</v>
          </cell>
          <cell r="I108">
            <v>44676</v>
          </cell>
          <cell r="J108">
            <v>44957</v>
          </cell>
          <cell r="K108" t="str">
            <v>-</v>
          </cell>
          <cell r="L108">
            <v>44957</v>
          </cell>
          <cell r="M108">
            <v>44974</v>
          </cell>
          <cell r="N108" t="str">
            <v>-</v>
          </cell>
          <cell r="O108">
            <v>44974</v>
          </cell>
          <cell r="P108">
            <v>44982</v>
          </cell>
          <cell r="Q108" t="str">
            <v>-</v>
          </cell>
          <cell r="R108">
            <v>44982</v>
          </cell>
          <cell r="S108">
            <v>45000</v>
          </cell>
          <cell r="T108" t="str">
            <v>-</v>
          </cell>
          <cell r="U108">
            <v>45000</v>
          </cell>
          <cell r="V108">
            <v>44828</v>
          </cell>
          <cell r="W108" t="str">
            <v>-</v>
          </cell>
          <cell r="X108">
            <v>44828</v>
          </cell>
        </row>
        <row r="109">
          <cell r="A109">
            <v>21</v>
          </cell>
          <cell r="C109" t="str">
            <v>MAJURO</v>
          </cell>
          <cell r="D109">
            <v>44669</v>
          </cell>
          <cell r="E109" t="str">
            <v>-</v>
          </cell>
          <cell r="F109">
            <v>44670</v>
          </cell>
          <cell r="G109">
            <v>44678</v>
          </cell>
          <cell r="H109" t="str">
            <v>-</v>
          </cell>
          <cell r="I109">
            <v>44679</v>
          </cell>
          <cell r="J109">
            <v>44959</v>
          </cell>
          <cell r="K109" t="str">
            <v>-</v>
          </cell>
          <cell r="L109">
            <v>44960</v>
          </cell>
          <cell r="M109">
            <v>44976</v>
          </cell>
          <cell r="N109" t="str">
            <v>-</v>
          </cell>
          <cell r="O109">
            <v>44977</v>
          </cell>
          <cell r="P109">
            <v>44984</v>
          </cell>
          <cell r="Q109" t="str">
            <v>-</v>
          </cell>
          <cell r="R109">
            <v>44985</v>
          </cell>
          <cell r="S109">
            <v>45002</v>
          </cell>
          <cell r="T109" t="str">
            <v>-</v>
          </cell>
          <cell r="U109">
            <v>45003</v>
          </cell>
          <cell r="V109">
            <v>44830</v>
          </cell>
          <cell r="W109" t="str">
            <v>-</v>
          </cell>
          <cell r="X109">
            <v>44831</v>
          </cell>
        </row>
        <row r="110">
          <cell r="A110">
            <v>22</v>
          </cell>
          <cell r="C110" t="str">
            <v>EBEYE</v>
          </cell>
          <cell r="D110">
            <v>44671</v>
          </cell>
          <cell r="E110" t="str">
            <v>-</v>
          </cell>
          <cell r="F110">
            <v>44672</v>
          </cell>
          <cell r="G110">
            <v>44680</v>
          </cell>
          <cell r="H110" t="str">
            <v>-</v>
          </cell>
          <cell r="I110">
            <v>44681</v>
          </cell>
          <cell r="J110">
            <v>44961</v>
          </cell>
          <cell r="K110" t="str">
            <v>-</v>
          </cell>
          <cell r="L110">
            <v>44962</v>
          </cell>
          <cell r="M110">
            <v>44978</v>
          </cell>
          <cell r="N110" t="str">
            <v>-</v>
          </cell>
          <cell r="O110">
            <v>44979</v>
          </cell>
          <cell r="P110">
            <v>44986</v>
          </cell>
          <cell r="Q110" t="str">
            <v>-</v>
          </cell>
          <cell r="R110">
            <v>44987</v>
          </cell>
          <cell r="S110">
            <v>45004</v>
          </cell>
          <cell r="T110" t="str">
            <v>-</v>
          </cell>
          <cell r="U110">
            <v>45005</v>
          </cell>
          <cell r="V110">
            <v>44832</v>
          </cell>
          <cell r="W110" t="str">
            <v>-</v>
          </cell>
          <cell r="X110">
            <v>44833</v>
          </cell>
        </row>
        <row r="111">
          <cell r="A111">
            <v>23</v>
          </cell>
          <cell r="C111" t="str">
            <v>KWAJALEIN</v>
          </cell>
          <cell r="D111">
            <v>44672</v>
          </cell>
          <cell r="E111" t="str">
            <v>-</v>
          </cell>
          <cell r="F111">
            <v>44673</v>
          </cell>
          <cell r="G111">
            <v>44681</v>
          </cell>
          <cell r="H111" t="str">
            <v>-</v>
          </cell>
          <cell r="I111">
            <v>44682</v>
          </cell>
          <cell r="J111">
            <v>44962</v>
          </cell>
          <cell r="K111" t="str">
            <v>-</v>
          </cell>
          <cell r="L111">
            <v>44963</v>
          </cell>
          <cell r="M111">
            <v>44979</v>
          </cell>
          <cell r="N111" t="str">
            <v>-</v>
          </cell>
          <cell r="O111">
            <v>44980</v>
          </cell>
          <cell r="P111">
            <v>44987</v>
          </cell>
          <cell r="Q111" t="str">
            <v>-</v>
          </cell>
          <cell r="R111">
            <v>44988</v>
          </cell>
          <cell r="S111">
            <v>45005</v>
          </cell>
          <cell r="T111" t="str">
            <v>-</v>
          </cell>
          <cell r="U111">
            <v>45006</v>
          </cell>
          <cell r="V111">
            <v>44833</v>
          </cell>
          <cell r="W111" t="str">
            <v>-</v>
          </cell>
          <cell r="X111">
            <v>44834</v>
          </cell>
        </row>
        <row r="112">
          <cell r="A112" t="str">
            <v/>
          </cell>
          <cell r="C112" t="str">
            <v>KOSRAE</v>
          </cell>
          <cell r="H112" t="str">
            <v>OMIT</v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24">
          <cell r="C124">
            <v>1</v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>
            <v>2</v>
          </cell>
          <cell r="N124">
            <v>3</v>
          </cell>
          <cell r="O124">
            <v>4</v>
          </cell>
          <cell r="P124">
            <v>5</v>
          </cell>
          <cell r="Q124">
            <v>6</v>
          </cell>
          <cell r="R124">
            <v>7</v>
          </cell>
          <cell r="S124">
            <v>8</v>
          </cell>
          <cell r="T124">
            <v>9</v>
          </cell>
          <cell r="U124">
            <v>10</v>
          </cell>
          <cell r="V124" t="str">
            <v/>
          </cell>
          <cell r="W124" t="str">
            <v/>
          </cell>
          <cell r="X124" t="str">
            <v/>
          </cell>
        </row>
        <row r="126">
          <cell r="A126">
            <v>1</v>
          </cell>
          <cell r="E126" t="str">
            <v>KYOWA</v>
          </cell>
        </row>
        <row r="127">
          <cell r="A127">
            <v>2</v>
          </cell>
          <cell r="E127" t="str">
            <v>ROSE</v>
          </cell>
        </row>
        <row r="128">
          <cell r="A128">
            <v>3</v>
          </cell>
          <cell r="E128" t="str">
            <v>81</v>
          </cell>
        </row>
        <row r="129">
          <cell r="A129">
            <v>4</v>
          </cell>
        </row>
        <row r="130">
          <cell r="A130">
            <v>5</v>
          </cell>
          <cell r="C130" t="str">
            <v>Keelung</v>
          </cell>
        </row>
        <row r="131">
          <cell r="A131">
            <v>6</v>
          </cell>
          <cell r="C131" t="str">
            <v>Shanghai</v>
          </cell>
          <cell r="D131">
            <v>43891</v>
          </cell>
          <cell r="E131" t="str">
            <v>-</v>
          </cell>
          <cell r="F131">
            <v>43893</v>
          </cell>
        </row>
        <row r="132">
          <cell r="A132">
            <v>7</v>
          </cell>
        </row>
        <row r="133">
          <cell r="A133">
            <v>8</v>
          </cell>
        </row>
        <row r="134">
          <cell r="A134">
            <v>9</v>
          </cell>
          <cell r="E134" t="str">
            <v>PACIFIC</v>
          </cell>
          <cell r="H134" t="str">
            <v>KYOWA</v>
          </cell>
          <cell r="K134" t="str">
            <v>PACIFIC</v>
          </cell>
          <cell r="N134" t="str">
            <v>KYOWA</v>
          </cell>
          <cell r="Q134" t="str">
            <v>PACIFIC</v>
          </cell>
          <cell r="T134" t="str">
            <v>KYOWA</v>
          </cell>
          <cell r="W134" t="str">
            <v>PACIFIC</v>
          </cell>
        </row>
        <row r="135">
          <cell r="A135">
            <v>10</v>
          </cell>
          <cell r="E135" t="str">
            <v>CONDOR</v>
          </cell>
          <cell r="H135" t="str">
            <v>ROSE</v>
          </cell>
          <cell r="K135" t="str">
            <v>CONDOR</v>
          </cell>
          <cell r="N135" t="str">
            <v>ROSE</v>
          </cell>
          <cell r="Q135" t="str">
            <v>CONDOR</v>
          </cell>
          <cell r="T135" t="str">
            <v>ORCHID</v>
          </cell>
          <cell r="W135" t="str">
            <v>CONDOR</v>
          </cell>
        </row>
        <row r="136">
          <cell r="A136">
            <v>11</v>
          </cell>
          <cell r="E136" t="str">
            <v>191</v>
          </cell>
          <cell r="H136" t="str">
            <v>100</v>
          </cell>
          <cell r="K136" t="str">
            <v>197</v>
          </cell>
          <cell r="N136" t="str">
            <v>103</v>
          </cell>
          <cell r="Q136" t="str">
            <v>198</v>
          </cell>
          <cell r="T136" t="str">
            <v>118</v>
          </cell>
          <cell r="W136" t="str">
            <v>193</v>
          </cell>
        </row>
        <row r="137">
          <cell r="A137">
            <v>12</v>
          </cell>
        </row>
        <row r="138">
          <cell r="A138">
            <v>13</v>
          </cell>
          <cell r="C138" t="str">
            <v>BUSAN</v>
          </cell>
          <cell r="D138">
            <v>44532.6</v>
          </cell>
          <cell r="E138" t="str">
            <v>-</v>
          </cell>
          <cell r="F138">
            <v>44532.6</v>
          </cell>
          <cell r="G138">
            <v>44760</v>
          </cell>
          <cell r="H138" t="str">
            <v>-</v>
          </cell>
          <cell r="I138">
            <v>44761</v>
          </cell>
          <cell r="J138">
            <v>44895</v>
          </cell>
          <cell r="K138" t="str">
            <v>-</v>
          </cell>
          <cell r="L138">
            <v>44895</v>
          </cell>
          <cell r="M138">
            <v>44916</v>
          </cell>
          <cell r="N138" t="str">
            <v>-</v>
          </cell>
          <cell r="O138">
            <v>44917</v>
          </cell>
          <cell r="P138">
            <v>44940</v>
          </cell>
          <cell r="Q138" t="str">
            <v>-</v>
          </cell>
          <cell r="R138">
            <v>44940</v>
          </cell>
          <cell r="S138">
            <v>44962</v>
          </cell>
          <cell r="T138" t="str">
            <v>-</v>
          </cell>
          <cell r="U138">
            <v>44962</v>
          </cell>
          <cell r="V138">
            <v>44529.599999999999</v>
          </cell>
          <cell r="W138" t="str">
            <v>-</v>
          </cell>
          <cell r="X138">
            <v>44529.599999999999</v>
          </cell>
        </row>
        <row r="139">
          <cell r="A139">
            <v>14</v>
          </cell>
        </row>
        <row r="140">
          <cell r="A140">
            <v>15</v>
          </cell>
          <cell r="C140" t="str">
            <v>CHOFU/MOJI</v>
          </cell>
          <cell r="D140">
            <v>44530.6</v>
          </cell>
          <cell r="E140" t="str">
            <v>-</v>
          </cell>
          <cell r="F140">
            <v>44530.6</v>
          </cell>
          <cell r="G140">
            <v>44762</v>
          </cell>
          <cell r="H140" t="str">
            <v>-</v>
          </cell>
          <cell r="I140">
            <v>44762</v>
          </cell>
          <cell r="J140">
            <v>44894</v>
          </cell>
          <cell r="K140" t="str">
            <v>-</v>
          </cell>
          <cell r="L140">
            <v>44894</v>
          </cell>
          <cell r="M140">
            <v>44915</v>
          </cell>
          <cell r="N140" t="str">
            <v>-</v>
          </cell>
          <cell r="O140">
            <v>44915</v>
          </cell>
          <cell r="P140">
            <v>44941</v>
          </cell>
          <cell r="Q140" t="str">
            <v>-</v>
          </cell>
          <cell r="R140">
            <v>44941</v>
          </cell>
          <cell r="S140">
            <v>44963</v>
          </cell>
          <cell r="T140" t="str">
            <v>-</v>
          </cell>
          <cell r="U140">
            <v>44963</v>
          </cell>
          <cell r="V140">
            <v>44530.6</v>
          </cell>
          <cell r="W140" t="str">
            <v>-</v>
          </cell>
          <cell r="X140">
            <v>44530.6</v>
          </cell>
        </row>
        <row r="141">
          <cell r="A141">
            <v>16</v>
          </cell>
          <cell r="C141" t="str">
            <v>KOBE</v>
          </cell>
          <cell r="D141">
            <v>44534.6</v>
          </cell>
          <cell r="E141" t="str">
            <v>-</v>
          </cell>
          <cell r="F141">
            <v>44534.6</v>
          </cell>
          <cell r="G141">
            <v>44763</v>
          </cell>
          <cell r="H141" t="str">
            <v>-</v>
          </cell>
          <cell r="I141">
            <v>44763</v>
          </cell>
          <cell r="J141">
            <v>44897</v>
          </cell>
          <cell r="K141" t="str">
            <v>-</v>
          </cell>
          <cell r="L141">
            <v>44897</v>
          </cell>
          <cell r="M141">
            <v>44919</v>
          </cell>
          <cell r="N141" t="str">
            <v>-</v>
          </cell>
          <cell r="O141">
            <v>44919</v>
          </cell>
          <cell r="P141">
            <v>44942</v>
          </cell>
          <cell r="Q141" t="str">
            <v>-</v>
          </cell>
          <cell r="R141">
            <v>44942</v>
          </cell>
          <cell r="S141">
            <v>44964</v>
          </cell>
          <cell r="T141" t="str">
            <v>-</v>
          </cell>
          <cell r="U141">
            <v>44964</v>
          </cell>
          <cell r="V141">
            <v>44531.6</v>
          </cell>
          <cell r="W141" t="str">
            <v>-</v>
          </cell>
          <cell r="X141">
            <v>44531.6</v>
          </cell>
        </row>
        <row r="142">
          <cell r="A142">
            <v>17</v>
          </cell>
          <cell r="C142" t="str">
            <v>NAGOYA</v>
          </cell>
          <cell r="E142" t="str">
            <v>OMIT</v>
          </cell>
          <cell r="H142" t="str">
            <v>OMIT</v>
          </cell>
          <cell r="K142" t="str">
            <v>OMIT</v>
          </cell>
          <cell r="N142" t="str">
            <v>OMIT</v>
          </cell>
          <cell r="Q142" t="str">
            <v>OMIT</v>
          </cell>
          <cell r="T142" t="str">
            <v>OMIT</v>
          </cell>
          <cell r="V142">
            <v>44531.6</v>
          </cell>
          <cell r="W142" t="str">
            <v>-</v>
          </cell>
          <cell r="X142">
            <v>44531.6</v>
          </cell>
        </row>
        <row r="143">
          <cell r="A143">
            <v>18</v>
          </cell>
          <cell r="C143" t="str">
            <v>YOKOHAMA</v>
          </cell>
          <cell r="D143">
            <v>44536.6</v>
          </cell>
          <cell r="E143" t="str">
            <v>-</v>
          </cell>
          <cell r="F143">
            <v>44536.6</v>
          </cell>
          <cell r="G143">
            <v>44765</v>
          </cell>
          <cell r="H143" t="str">
            <v>-</v>
          </cell>
          <cell r="I143">
            <v>44765</v>
          </cell>
          <cell r="J143">
            <v>44899</v>
          </cell>
          <cell r="K143" t="str">
            <v>-</v>
          </cell>
          <cell r="L143">
            <v>44899</v>
          </cell>
          <cell r="M143">
            <v>44921</v>
          </cell>
          <cell r="N143" t="str">
            <v>-</v>
          </cell>
          <cell r="O143">
            <v>44921</v>
          </cell>
          <cell r="P143">
            <v>44944</v>
          </cell>
          <cell r="Q143" t="str">
            <v>-</v>
          </cell>
          <cell r="R143">
            <v>44944</v>
          </cell>
          <cell r="S143">
            <v>44966</v>
          </cell>
          <cell r="T143" t="str">
            <v>-</v>
          </cell>
          <cell r="U143">
            <v>44966</v>
          </cell>
          <cell r="V143">
            <v>44533.599999999999</v>
          </cell>
          <cell r="W143" t="str">
            <v>-</v>
          </cell>
          <cell r="X143">
            <v>44533.599999999999</v>
          </cell>
        </row>
        <row r="144">
          <cell r="A144">
            <v>19</v>
          </cell>
        </row>
        <row r="145">
          <cell r="A145">
            <v>20</v>
          </cell>
          <cell r="C145" t="str">
            <v>LAE</v>
          </cell>
          <cell r="D145">
            <v>44545.2</v>
          </cell>
          <cell r="E145" t="str">
            <v>-</v>
          </cell>
          <cell r="F145">
            <v>44546.2</v>
          </cell>
          <cell r="G145">
            <v>44773.599999999999</v>
          </cell>
          <cell r="H145" t="str">
            <v>-</v>
          </cell>
          <cell r="I145">
            <v>44774.6</v>
          </cell>
          <cell r="J145">
            <v>44908</v>
          </cell>
          <cell r="K145" t="str">
            <v>-</v>
          </cell>
          <cell r="L145">
            <v>44909</v>
          </cell>
          <cell r="M145">
            <v>44930</v>
          </cell>
          <cell r="N145" t="str">
            <v>-</v>
          </cell>
          <cell r="O145">
            <v>44931</v>
          </cell>
          <cell r="P145">
            <v>44953</v>
          </cell>
          <cell r="Q145" t="str">
            <v>-</v>
          </cell>
          <cell r="R145">
            <v>44954</v>
          </cell>
          <cell r="S145">
            <v>44975</v>
          </cell>
          <cell r="T145" t="str">
            <v>-</v>
          </cell>
          <cell r="U145">
            <v>44976</v>
          </cell>
          <cell r="V145">
            <v>44542.2</v>
          </cell>
          <cell r="W145" t="str">
            <v>-</v>
          </cell>
          <cell r="X145">
            <v>44543.199999999997</v>
          </cell>
        </row>
        <row r="146">
          <cell r="A146">
            <v>21</v>
          </cell>
          <cell r="C146" t="str">
            <v>RABAUL</v>
          </cell>
          <cell r="D146">
            <v>44548.2</v>
          </cell>
          <cell r="E146" t="str">
            <v>-</v>
          </cell>
          <cell r="F146">
            <v>44549.2</v>
          </cell>
          <cell r="H146" t="str">
            <v>OMIT</v>
          </cell>
          <cell r="K146" t="str">
            <v>OMIT</v>
          </cell>
          <cell r="M146">
            <v>44933</v>
          </cell>
          <cell r="N146" t="str">
            <v>-</v>
          </cell>
          <cell r="O146">
            <v>44934</v>
          </cell>
          <cell r="Q146" t="str">
            <v>OMIT</v>
          </cell>
          <cell r="S146">
            <v>44978</v>
          </cell>
          <cell r="T146" t="str">
            <v>-</v>
          </cell>
          <cell r="U146">
            <v>44979</v>
          </cell>
          <cell r="V146">
            <v>44545.2</v>
          </cell>
          <cell r="W146" t="str">
            <v>-</v>
          </cell>
          <cell r="X146">
            <v>44546.2</v>
          </cell>
        </row>
        <row r="147">
          <cell r="A147" t="str">
            <v/>
          </cell>
          <cell r="C147" t="str">
            <v>LIHIR</v>
          </cell>
          <cell r="D147">
            <v>44547.199999999997</v>
          </cell>
          <cell r="E147" t="str">
            <v>-</v>
          </cell>
          <cell r="F147">
            <v>44549.2</v>
          </cell>
          <cell r="G147">
            <v>44775.6</v>
          </cell>
          <cell r="H147" t="str">
            <v>-</v>
          </cell>
          <cell r="I147">
            <v>44776.6</v>
          </cell>
          <cell r="J147">
            <v>44911</v>
          </cell>
          <cell r="K147" t="str">
            <v>-</v>
          </cell>
          <cell r="L147">
            <v>44913</v>
          </cell>
          <cell r="N147" t="str">
            <v>OMIT</v>
          </cell>
          <cell r="P147">
            <v>44956</v>
          </cell>
          <cell r="Q147" t="str">
            <v>-</v>
          </cell>
          <cell r="R147">
            <v>44958</v>
          </cell>
          <cell r="S147">
            <v>44980</v>
          </cell>
          <cell r="T147" t="str">
            <v>-</v>
          </cell>
          <cell r="U147">
            <v>44982</v>
          </cell>
          <cell r="V147">
            <v>44547.199999999997</v>
          </cell>
          <cell r="W147" t="str">
            <v>-</v>
          </cell>
          <cell r="X147">
            <v>44549.2</v>
          </cell>
        </row>
        <row r="148">
          <cell r="A148">
            <v>22</v>
          </cell>
          <cell r="C148" t="str">
            <v>P.MORESBY</v>
          </cell>
          <cell r="E148" t="str">
            <v>OMIT</v>
          </cell>
          <cell r="G148">
            <v>44778.6</v>
          </cell>
          <cell r="H148" t="str">
            <v>-</v>
          </cell>
          <cell r="I148">
            <v>44779.6</v>
          </cell>
          <cell r="J148">
            <v>44915</v>
          </cell>
          <cell r="K148" t="str">
            <v>-</v>
          </cell>
          <cell r="L148">
            <v>44916</v>
          </cell>
          <cell r="M148">
            <v>44937</v>
          </cell>
          <cell r="N148" t="str">
            <v>-</v>
          </cell>
          <cell r="O148">
            <v>44938</v>
          </cell>
          <cell r="P148">
            <v>44960</v>
          </cell>
          <cell r="Q148" t="str">
            <v>-</v>
          </cell>
          <cell r="R148">
            <v>44961</v>
          </cell>
          <cell r="S148">
            <v>44984</v>
          </cell>
          <cell r="T148" t="str">
            <v>-</v>
          </cell>
          <cell r="U148">
            <v>44985</v>
          </cell>
          <cell r="V148">
            <v>44551.199999999997</v>
          </cell>
          <cell r="W148" t="str">
            <v>-</v>
          </cell>
          <cell r="X148">
            <v>44552.2</v>
          </cell>
        </row>
        <row r="149">
          <cell r="A149">
            <v>23</v>
          </cell>
        </row>
        <row r="150">
          <cell r="A150">
            <v>24</v>
          </cell>
          <cell r="C150" t="str">
            <v>TOWNSVILLE</v>
          </cell>
          <cell r="D150">
            <v>44554.2</v>
          </cell>
          <cell r="E150" t="str">
            <v>-</v>
          </cell>
          <cell r="F150">
            <v>44556.2</v>
          </cell>
          <cell r="G150">
            <v>44781.599999999999</v>
          </cell>
          <cell r="H150" t="str">
            <v>-</v>
          </cell>
          <cell r="I150">
            <v>44783.6</v>
          </cell>
          <cell r="J150">
            <v>44918</v>
          </cell>
          <cell r="K150" t="str">
            <v>-</v>
          </cell>
          <cell r="L150">
            <v>44920</v>
          </cell>
          <cell r="M150">
            <v>44940</v>
          </cell>
          <cell r="N150" t="str">
            <v>-</v>
          </cell>
          <cell r="O150">
            <v>44942</v>
          </cell>
          <cell r="P150">
            <v>44963</v>
          </cell>
          <cell r="Q150" t="str">
            <v>-</v>
          </cell>
          <cell r="R150">
            <v>44965</v>
          </cell>
          <cell r="S150">
            <v>44987</v>
          </cell>
          <cell r="T150" t="str">
            <v>-</v>
          </cell>
          <cell r="U150">
            <v>44989</v>
          </cell>
          <cell r="V150">
            <v>44554.2</v>
          </cell>
          <cell r="W150" t="str">
            <v>-</v>
          </cell>
          <cell r="X150">
            <v>44556.2</v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6153-DD07-43E9-953D-8D58B63AC0C2}">
  <sheetPr codeName="Sheet1">
    <tabColor rgb="FFFF0000"/>
    <pageSetUpPr fitToPage="1"/>
  </sheetPr>
  <dimension ref="A1:DB202"/>
  <sheetViews>
    <sheetView tabSelected="1" view="pageBreakPreview" zoomScale="85" zoomScaleNormal="70" zoomScaleSheetLayoutView="85" workbookViewId="0">
      <pane xSplit="3" ySplit="7" topLeftCell="D8" activePane="bottomRight" state="frozen"/>
      <selection activeCell="O97" sqref="O97"/>
      <selection pane="topRight" activeCell="O97" sqref="O97"/>
      <selection pane="bottomLeft" activeCell="O97" sqref="O97"/>
      <selection pane="bottomRight" activeCell="P12" sqref="P12:P13"/>
    </sheetView>
  </sheetViews>
  <sheetFormatPr defaultRowHeight="13.5" x14ac:dyDescent="0.15"/>
  <cols>
    <col min="1" max="1" width="9" hidden="1" customWidth="1"/>
    <col min="2" max="2" width="9" style="1" hidden="1" customWidth="1"/>
    <col min="3" max="3" width="16.125" style="1" customWidth="1"/>
    <col min="4" max="4" width="15.125" style="1" customWidth="1"/>
    <col min="5" max="5" width="8.625" style="1" customWidth="1"/>
    <col min="6" max="6" width="2.375" style="1" customWidth="1"/>
    <col min="7" max="7" width="8.625" style="1" customWidth="1"/>
    <col min="8" max="8" width="15.125" style="1" customWidth="1"/>
    <col min="9" max="9" width="8.625" style="1" customWidth="1"/>
    <col min="10" max="10" width="2.375" style="1" customWidth="1"/>
    <col min="11" max="11" width="8.625" style="1" customWidth="1"/>
    <col min="12" max="12" width="15.125" style="1" customWidth="1"/>
    <col min="13" max="13" width="8.625" style="1" customWidth="1"/>
    <col min="14" max="14" width="2.375" style="1" customWidth="1"/>
    <col min="15" max="15" width="8.625" style="1" customWidth="1"/>
    <col min="16" max="16" width="15.125" style="1" customWidth="1"/>
    <col min="17" max="17" width="8.625" style="1" customWidth="1"/>
    <col min="18" max="18" width="2.375" style="1" customWidth="1"/>
    <col min="19" max="19" width="8.625" style="1" customWidth="1"/>
    <col min="20" max="20" width="15.125" style="1" customWidth="1"/>
    <col min="21" max="21" width="8.625" style="1" customWidth="1"/>
    <col min="22" max="22" width="2.375" style="1" customWidth="1"/>
    <col min="23" max="23" width="8.625" style="1" customWidth="1"/>
    <col min="24" max="24" width="15.125" style="1" customWidth="1"/>
    <col min="25" max="25" width="8.625" style="1" customWidth="1"/>
    <col min="26" max="26" width="2.375" style="1" customWidth="1"/>
    <col min="27" max="27" width="8.625" style="1" customWidth="1"/>
    <col min="28" max="28" width="15.125" style="1" customWidth="1"/>
    <col min="29" max="29" width="8.625" style="1" customWidth="1"/>
    <col min="30" max="30" width="2.375" style="1" customWidth="1"/>
    <col min="31" max="31" width="8.625" style="1" customWidth="1"/>
    <col min="32" max="32" width="15.125" style="1" customWidth="1"/>
    <col min="33" max="33" width="8.625" style="1" customWidth="1"/>
    <col min="34" max="34" width="2.375" style="1" customWidth="1"/>
    <col min="35" max="35" width="8.625" style="1" customWidth="1"/>
    <col min="36" max="99" width="2.625" hidden="1" customWidth="1"/>
    <col min="100" max="101" width="9" style="1" customWidth="1"/>
    <col min="102" max="105" width="9" style="1"/>
    <col min="106" max="106" width="12" style="1" customWidth="1"/>
  </cols>
  <sheetData>
    <row r="1" spans="1:106" s="1" customFormat="1" ht="14.25" hidden="1" thickBot="1" x14ac:dyDescent="0.2">
      <c r="B1" s="1" t="s">
        <v>0</v>
      </c>
      <c r="C1" s="2">
        <v>1</v>
      </c>
      <c r="D1" s="3"/>
      <c r="E1" s="4" t="str">
        <f>IF(E2=TRUE,COLUMN()-COUNTIF(E2:$G$2,FALSE)-3,"")</f>
        <v/>
      </c>
      <c r="F1" s="4" t="str">
        <f>IF(F2=TRUE,COLUMN()-COUNTIF(F2:$G$2,FALSE)-3,"")</f>
        <v/>
      </c>
      <c r="G1" s="4" t="str">
        <f>IF(G2=TRUE,COLUMN()-COUNTIF(G2:$G$2,FALSE)-3,"")</f>
        <v/>
      </c>
      <c r="H1" s="4" t="str">
        <f>IF(H2=TRUE,COLUMN()-COUNTIF($G2:H$2,FALSE)-3,"")</f>
        <v/>
      </c>
      <c r="I1" s="4" t="str">
        <f>IF(I2=TRUE,COLUMN()-COUNTIF($E2:I$2,FALSE)-4,"")</f>
        <v/>
      </c>
      <c r="J1" s="4" t="str">
        <f>IF(J2=TRUE,COLUMN()-COUNTIF($E2:J$2,FALSE)-4,"")</f>
        <v/>
      </c>
      <c r="K1" s="4" t="str">
        <f>IF(K2=TRUE,COLUMN()-COUNTIF($E2:K$2,FALSE)-4,"")</f>
        <v/>
      </c>
      <c r="L1" s="4" t="str">
        <f>IF(L2=TRUE,COLUMN()-COUNTIF($G2:L$2,FALSE)-3,"")</f>
        <v/>
      </c>
      <c r="M1" s="4" t="str">
        <f>IF(M2=TRUE,COLUMN()-COUNTIF($E2:M$2,FALSE)-5,"")</f>
        <v/>
      </c>
      <c r="N1" s="4" t="str">
        <f>IF(N2=TRUE,COLUMN()-COUNTIF($E2:N$2,FALSE)-5,"")</f>
        <v/>
      </c>
      <c r="O1" s="4" t="str">
        <f>IF(O2=TRUE,COLUMN()-COUNTIF($E2:O$2,FALSE)-5,"")</f>
        <v/>
      </c>
      <c r="P1" s="5"/>
      <c r="Q1" s="4" t="str">
        <f>IF(Q2=TRUE,COLUMN()-COUNTIF($E2:Q$2,FALSE)-6,"")</f>
        <v/>
      </c>
      <c r="R1" s="4" t="str">
        <f>IF(R2=TRUE,COLUMN()-COUNTIF($E2:R$2,FALSE)-6,"")</f>
        <v/>
      </c>
      <c r="S1" s="4" t="str">
        <f>IF(S2=TRUE,COLUMN()-COUNTIF($E2:S$2,FALSE)-6,"")</f>
        <v/>
      </c>
      <c r="T1" s="6"/>
      <c r="U1" s="4" t="str">
        <f>IF(U2=TRUE,COLUMN()-COUNTIF($E2:U$2,FALSE)-7,"")</f>
        <v/>
      </c>
      <c r="V1" s="4" t="str">
        <f>IF(V2=TRUE,COLUMN()-COUNTIF($E2:V$2,FALSE)-7,"")</f>
        <v/>
      </c>
      <c r="W1" s="4" t="str">
        <f>IF(W2=TRUE,COLUMN()-COUNTIF($E2:W$2,FALSE)-7,"")</f>
        <v/>
      </c>
      <c r="X1" s="6"/>
      <c r="Y1" s="4" t="str">
        <f>IF(Y2=TRUE,COLUMN()-COUNTIF($E2:Y$2,FALSE)-8,"")</f>
        <v/>
      </c>
      <c r="Z1" s="4" t="str">
        <f>IF(Z2=TRUE,COLUMN()-COUNTIF($E2:Z$2,FALSE)-8,"")</f>
        <v/>
      </c>
      <c r="AA1" s="4" t="str">
        <f>IF(AA2=TRUE,COLUMN()-COUNTIF($E2:AA$2,FALSE)-8,"")</f>
        <v/>
      </c>
      <c r="AB1" s="6"/>
      <c r="AC1" s="4"/>
      <c r="AD1" s="4"/>
      <c r="AE1" s="4"/>
      <c r="AF1" s="6"/>
      <c r="AG1" s="4" t="str">
        <f>IF(AG2=TRUE,COLUMN()-COUNTIF($E2:AG$2,FALSE)-10,"")</f>
        <v/>
      </c>
      <c r="AH1" s="4" t="str">
        <f>IF(AH2=TRUE,COLUMN()-COUNTIF($E2:AH$2,FALSE)-10,"")</f>
        <v/>
      </c>
      <c r="AI1" s="4" t="str">
        <f>IF(AI2=TRUE,COLUMN()-COUNTIF($E2:AI$2,FALSE)-10,"")</f>
        <v/>
      </c>
      <c r="AJ1" s="4"/>
      <c r="AK1" s="4" t="str">
        <f>IF(AK2=TRUE,COLUMN()-COUNTIF($E2:AK$2,FALSE)-11,"")</f>
        <v/>
      </c>
      <c r="AL1" s="4" t="str">
        <f>IF(AL2=TRUE,COLUMN()-COUNTIF($E2:AL$2,FALSE)-11,"")</f>
        <v/>
      </c>
      <c r="AM1" s="4" t="str">
        <f>IF(AM2=TRUE,COLUMN()-COUNTIF($E2:AM$2,FALSE)-11,"")</f>
        <v/>
      </c>
      <c r="AN1" s="4"/>
      <c r="AO1" s="4" t="str">
        <f>IF(AO2=TRUE,COLUMN()-COUNTIF($E2:AO$2,FALSE)-12,"")</f>
        <v/>
      </c>
      <c r="AP1" s="4" t="str">
        <f>IF(AP2=TRUE,COLUMN()-COUNTIF($E2:AP$2,FALSE)-12,"")</f>
        <v/>
      </c>
      <c r="AQ1" s="4" t="str">
        <f>IF(AQ2=TRUE,COLUMN()-COUNTIF($E2:AQ$2,FALSE)-12,"")</f>
        <v/>
      </c>
      <c r="AR1" s="4"/>
      <c r="AS1" s="4" t="str">
        <f>IF(AS2=TRUE,COLUMN()-COUNTIF($E2:AS$2,FALSE)-13,"")</f>
        <v/>
      </c>
      <c r="AT1" s="4" t="str">
        <f>IF(AT2=TRUE,COLUMN()-COUNTIF($E2:AT$2,FALSE)-13,"")</f>
        <v/>
      </c>
      <c r="AU1" s="4" t="str">
        <f>IF(AU2=TRUE,COLUMN()-COUNTIF($E2:AU$2,FALSE)-13,"")</f>
        <v/>
      </c>
      <c r="AV1" s="4"/>
      <c r="AW1" s="4">
        <f>IF(AW2=TRUE,COLUMN()-COUNTIF($E2:AW$2,FALSE)-14,"")</f>
        <v>5</v>
      </c>
      <c r="AX1" s="4">
        <f>IF(AX2=TRUE,COLUMN()-COUNTIF($E2:AX$2,FALSE)-14,"")</f>
        <v>6</v>
      </c>
      <c r="AY1" s="4">
        <f>IF(AY2=TRUE,COLUMN()-COUNTIF($E2:AY$2,FALSE)-14,"")</f>
        <v>7</v>
      </c>
      <c r="AZ1" s="4"/>
      <c r="BA1" s="4">
        <f>IF(BA2=TRUE,COLUMN()-COUNTIF($E2:BA$2,FALSE)-15,"")</f>
        <v>8</v>
      </c>
      <c r="BB1" s="4">
        <f>IF(BB2=TRUE,COLUMN()-COUNTIF($E2:BB$2,FALSE)-15,"")</f>
        <v>9</v>
      </c>
      <c r="BC1" s="4">
        <f>IF(BC2=TRUE,COLUMN()-COUNTIF($E2:BC$2,FALSE)-15,"")</f>
        <v>10</v>
      </c>
      <c r="BD1" s="4"/>
      <c r="BE1" s="4" t="str">
        <f>IF(BE2=TRUE,COLUMN()-COUNTIF($E2:BE$2,FALSE)-16,"")</f>
        <v/>
      </c>
      <c r="BF1" s="4" t="str">
        <f>IF(BF2=TRUE,COLUMN()-COUNTIF($E2:BF$2,FALSE)-16,"")</f>
        <v/>
      </c>
      <c r="BG1" s="4" t="str">
        <f>IF(BG2=TRUE,COLUMN()-COUNTIF($E2:BG$2,FALSE)-16,"")</f>
        <v/>
      </c>
      <c r="BH1" s="4"/>
      <c r="BI1" s="4">
        <f>IF(BI2=TRUE,COLUMN()-COUNTIF($E2:BI$2,FALSE)-17,"")</f>
        <v>11</v>
      </c>
      <c r="BJ1" s="4">
        <f>IF(BJ2=TRUE,COLUMN()-COUNTIF($E2:BJ$2,FALSE)-17,"")</f>
        <v>12</v>
      </c>
      <c r="BK1" s="4">
        <f>IF(BK2=TRUE,COLUMN()-COUNTIF($E2:BK$2,FALSE)-17,"")</f>
        <v>13</v>
      </c>
      <c r="BL1" s="4"/>
      <c r="BM1" s="4">
        <f>IF(BM2=TRUE,COLUMN()-COUNTIF($E2:BM$2,FALSE)-18,"")</f>
        <v>14</v>
      </c>
      <c r="BN1" s="4">
        <f>IF(BN2=TRUE,COLUMN()-COUNTIF($E2:BN$2,FALSE)-18,"")</f>
        <v>15</v>
      </c>
      <c r="BO1" s="4">
        <f>IF(BO2=TRUE,COLUMN()-COUNTIF($E2:BO$2,FALSE)-18,"")</f>
        <v>16</v>
      </c>
      <c r="BP1" s="4"/>
      <c r="BQ1" s="4" t="str">
        <f>IF(BQ2=TRUE,COLUMN()-COUNTIF($E2:BQ$2,FALSE)-19,"")</f>
        <v/>
      </c>
      <c r="BR1" s="4" t="str">
        <f>IF(BR2=TRUE,COLUMN()-COUNTIF($E2:BR$2,FALSE)-19,"")</f>
        <v/>
      </c>
      <c r="BS1" s="4" t="str">
        <f>IF(BS2=TRUE,COLUMN()-COUNTIF($E2:BS$2,FALSE)-19,"")</f>
        <v/>
      </c>
      <c r="BT1" s="4"/>
      <c r="BU1" s="4" t="str">
        <f>IF(BU2=TRUE,COLUMN()-COUNTIF($E2:BU$2,FALSE)-20,"")</f>
        <v/>
      </c>
      <c r="BV1" s="4" t="str">
        <f>IF(BV2=TRUE,COLUMN()-COUNTIF($E2:BV$2,FALSE)-20,"")</f>
        <v/>
      </c>
      <c r="BW1" s="4" t="str">
        <f>IF(BW2=TRUE,COLUMN()-COUNTIF($E2:BW$2,FALSE)-20,"")</f>
        <v/>
      </c>
      <c r="BX1" s="4"/>
      <c r="BY1" s="4" t="str">
        <f>IF(BY2=TRUE,COLUMN()-COUNTIF($E2:BY$2,FALSE)-21,"")</f>
        <v/>
      </c>
      <c r="BZ1" s="4" t="str">
        <f>IF(BZ2=TRUE,COLUMN()-COUNTIF($E2:BZ$2,FALSE)-21,"")</f>
        <v/>
      </c>
      <c r="CA1" s="4" t="str">
        <f>IF(CA2=TRUE,COLUMN()-COUNTIF($E2:CA$2,FALSE)-21,"")</f>
        <v/>
      </c>
      <c r="CB1" s="4"/>
      <c r="CC1" s="4" t="str">
        <f>IF(CC2=TRUE,COLUMN()-COUNTIF($E2:CC$2,FALSE)-22,"")</f>
        <v/>
      </c>
      <c r="CD1" s="4" t="str">
        <f>IF(CD2=TRUE,COLUMN()-COUNTIF($E2:CD$2,FALSE)-22,"")</f>
        <v/>
      </c>
      <c r="CE1" s="4" t="str">
        <f>IF(CE2=TRUE,COLUMN()-COUNTIF($E2:CE$2,FALSE)-22,"")</f>
        <v/>
      </c>
      <c r="CF1" s="4"/>
      <c r="CG1" s="4" t="str">
        <f>IF(CG2=TRUE,COLUMN()-COUNTIF($E2:CG$2,FALSE)-23,"")</f>
        <v/>
      </c>
      <c r="CH1" s="4" t="str">
        <f>IF(CH2=TRUE,COLUMN()-COUNTIF($E2:CH$2,FALSE)-23,"")</f>
        <v/>
      </c>
      <c r="CI1" s="4" t="str">
        <f>IF(CI2=TRUE,COLUMN()-COUNTIF($E2:CI$2,FALSE)-23,"")</f>
        <v/>
      </c>
      <c r="CJ1" s="4"/>
      <c r="CK1" s="4" t="str">
        <f>IF(CK2=TRUE,COLUMN()-COUNTIF($E2:CK$2,FALSE)-24,"")</f>
        <v/>
      </c>
      <c r="CL1" s="4" t="str">
        <f>IF(CL2=TRUE,COLUMN()-COUNTIF($E2:CL$2,FALSE)-24,"")</f>
        <v/>
      </c>
      <c r="CM1" s="4" t="str">
        <f>IF(CM2=TRUE,COLUMN()-COUNTIF($E2:CM$2,FALSE)-24,"")</f>
        <v/>
      </c>
      <c r="CN1" s="4"/>
      <c r="CO1" s="4" t="str">
        <f>IF(CO2=TRUE,COLUMN()-COUNTIF($E2:CO$2,FALSE)-25,"")</f>
        <v/>
      </c>
      <c r="CP1" s="4" t="str">
        <f>IF(CP2=TRUE,COLUMN()-COUNTIF($E2:CP$2,FALSE)-25,"")</f>
        <v/>
      </c>
      <c r="CQ1" s="4" t="str">
        <f>IF(CQ2=TRUE,COLUMN()-COUNTIF($E2:CQ$2,FALSE)-25,"")</f>
        <v/>
      </c>
      <c r="CR1" s="4"/>
      <c r="CS1" s="4" t="str">
        <f>IF(CS2=TRUE,COLUMN()-COUNTIF($E2:CS$2,FALSE)-26,"")</f>
        <v/>
      </c>
      <c r="CT1" s="4" t="str">
        <f>IF(CT2=TRUE,COLUMN()-COUNTIF($E2:CT$2,FALSE)-26,"")</f>
        <v/>
      </c>
      <c r="CU1" s="4" t="str">
        <f>IF(CU2=TRUE,COLUMN()-COUNTIF($E2:CU$2,FALSE)-26,"")</f>
        <v/>
      </c>
    </row>
    <row r="2" spans="1:106" s="1" customFormat="1" ht="14.25" hidden="1" thickBot="1" x14ac:dyDescent="0.2">
      <c r="C2" s="2"/>
      <c r="D2" s="3"/>
      <c r="E2" s="7" t="b">
        <f>F2</f>
        <v>0</v>
      </c>
      <c r="F2" s="7" t="b">
        <v>0</v>
      </c>
      <c r="G2" s="7" t="b">
        <f>F2</f>
        <v>0</v>
      </c>
      <c r="H2" s="6"/>
      <c r="I2" s="7" t="b">
        <f>J2</f>
        <v>0</v>
      </c>
      <c r="J2" s="7" t="b">
        <v>0</v>
      </c>
      <c r="K2" s="7" t="b">
        <f>J2</f>
        <v>0</v>
      </c>
      <c r="L2" s="5"/>
      <c r="M2" s="7" t="b">
        <f>N2</f>
        <v>0</v>
      </c>
      <c r="N2" s="7" t="b">
        <v>0</v>
      </c>
      <c r="O2" s="7" t="b">
        <f>N2</f>
        <v>0</v>
      </c>
      <c r="P2" s="5"/>
      <c r="Q2" s="7" t="b">
        <f>R2</f>
        <v>0</v>
      </c>
      <c r="R2" s="7" t="b">
        <v>0</v>
      </c>
      <c r="S2" s="7" t="b">
        <f>R2</f>
        <v>0</v>
      </c>
      <c r="T2" s="6"/>
      <c r="U2" s="7" t="b">
        <f>V2</f>
        <v>0</v>
      </c>
      <c r="V2" s="7" t="b">
        <v>0</v>
      </c>
      <c r="W2" s="7" t="b">
        <f>V2</f>
        <v>0</v>
      </c>
      <c r="X2" s="6"/>
      <c r="Y2" s="7" t="b">
        <f>Z2</f>
        <v>0</v>
      </c>
      <c r="Z2" s="7" t="b">
        <v>0</v>
      </c>
      <c r="AA2" s="7" t="b">
        <f>Z2</f>
        <v>0</v>
      </c>
      <c r="AB2" s="6"/>
      <c r="AC2" s="7"/>
      <c r="AD2" s="7"/>
      <c r="AE2" s="7"/>
      <c r="AF2" s="6"/>
      <c r="AG2" s="7" t="b">
        <f>AH2</f>
        <v>0</v>
      </c>
      <c r="AH2" s="7" t="b">
        <v>0</v>
      </c>
      <c r="AI2" s="7" t="b">
        <f>AH2</f>
        <v>0</v>
      </c>
      <c r="AJ2" s="7"/>
      <c r="AK2" s="7" t="b">
        <f>AL2</f>
        <v>0</v>
      </c>
      <c r="AL2" s="7" t="b">
        <v>0</v>
      </c>
      <c r="AM2" s="7" t="b">
        <f>AL2</f>
        <v>0</v>
      </c>
      <c r="AN2" s="7"/>
      <c r="AO2" s="7" t="b">
        <f>AP2</f>
        <v>0</v>
      </c>
      <c r="AP2" s="7" t="b">
        <v>0</v>
      </c>
      <c r="AQ2" s="7" t="b">
        <f>AP2</f>
        <v>0</v>
      </c>
      <c r="AR2" s="7"/>
      <c r="AS2" s="7" t="b">
        <f>AT2</f>
        <v>0</v>
      </c>
      <c r="AT2" s="7" t="b">
        <v>0</v>
      </c>
      <c r="AU2" s="7" t="b">
        <f>AT2</f>
        <v>0</v>
      </c>
      <c r="AV2" s="7"/>
      <c r="AW2" s="7" t="b">
        <f>AX2</f>
        <v>1</v>
      </c>
      <c r="AX2" s="7" t="b">
        <v>1</v>
      </c>
      <c r="AY2" s="7" t="b">
        <f>AX2</f>
        <v>1</v>
      </c>
      <c r="AZ2" s="7"/>
      <c r="BA2" s="7" t="b">
        <f>BB2</f>
        <v>1</v>
      </c>
      <c r="BB2" s="7" t="b">
        <v>1</v>
      </c>
      <c r="BC2" s="7" t="b">
        <f>BB2</f>
        <v>1</v>
      </c>
      <c r="BD2" s="7"/>
      <c r="BE2" s="7" t="b">
        <f>BF2</f>
        <v>0</v>
      </c>
      <c r="BF2" s="7" t="b">
        <v>0</v>
      </c>
      <c r="BG2" s="7" t="b">
        <f>BF2</f>
        <v>0</v>
      </c>
      <c r="BH2" s="7"/>
      <c r="BI2" s="7" t="b">
        <f>BJ2</f>
        <v>1</v>
      </c>
      <c r="BJ2" s="7" t="b">
        <v>1</v>
      </c>
      <c r="BK2" s="7" t="b">
        <f>BJ2</f>
        <v>1</v>
      </c>
      <c r="BL2" s="7"/>
      <c r="BM2" s="7" t="b">
        <f>BN2</f>
        <v>1</v>
      </c>
      <c r="BN2" s="7" t="b">
        <v>1</v>
      </c>
      <c r="BO2" s="7" t="b">
        <f>BN2</f>
        <v>1</v>
      </c>
      <c r="BP2" s="8"/>
      <c r="BQ2" s="7" t="b">
        <f>BR2</f>
        <v>0</v>
      </c>
      <c r="BR2" s="7" t="b">
        <v>0</v>
      </c>
      <c r="BS2" s="7" t="b">
        <f>BR2</f>
        <v>0</v>
      </c>
      <c r="BT2" s="7"/>
      <c r="BU2" s="7" t="b">
        <f>BV2</f>
        <v>0</v>
      </c>
      <c r="BV2" s="7" t="b">
        <v>0</v>
      </c>
      <c r="BW2" s="7" t="b">
        <f>BV2</f>
        <v>0</v>
      </c>
      <c r="BX2" s="7"/>
      <c r="BY2" s="7" t="b">
        <f>BZ2</f>
        <v>0</v>
      </c>
      <c r="BZ2" s="7" t="b">
        <v>0</v>
      </c>
      <c r="CA2" s="7" t="b">
        <f>BZ2</f>
        <v>0</v>
      </c>
      <c r="CB2" s="7"/>
      <c r="CC2" s="7" t="b">
        <f>CD2</f>
        <v>0</v>
      </c>
      <c r="CD2" s="7" t="b">
        <v>0</v>
      </c>
      <c r="CE2" s="7" t="b">
        <f>CD2</f>
        <v>0</v>
      </c>
      <c r="CF2" s="7"/>
      <c r="CG2" s="7" t="b">
        <f>CH2</f>
        <v>0</v>
      </c>
      <c r="CH2" s="7" t="b">
        <v>0</v>
      </c>
      <c r="CI2" s="7" t="b">
        <f>CH2</f>
        <v>0</v>
      </c>
      <c r="CJ2" s="7"/>
      <c r="CK2" s="7" t="b">
        <f>CL2</f>
        <v>0</v>
      </c>
      <c r="CL2" s="7" t="b">
        <v>0</v>
      </c>
      <c r="CM2" s="7" t="b">
        <f>CL2</f>
        <v>0</v>
      </c>
      <c r="CN2" s="7"/>
      <c r="CO2" s="7" t="b">
        <f>CP2</f>
        <v>0</v>
      </c>
      <c r="CP2" s="7" t="b">
        <v>0</v>
      </c>
      <c r="CQ2" s="7" t="b">
        <f>CP2</f>
        <v>0</v>
      </c>
      <c r="CR2" s="7"/>
      <c r="CS2" s="7" t="b">
        <f>CT2</f>
        <v>0</v>
      </c>
      <c r="CT2" s="7" t="b">
        <v>0</v>
      </c>
      <c r="CU2" s="7" t="b">
        <f>CT2</f>
        <v>0</v>
      </c>
    </row>
    <row r="3" spans="1:106" ht="14.25" hidden="1" thickBot="1" x14ac:dyDescent="0.2">
      <c r="B3" s="1" t="s">
        <v>1</v>
      </c>
      <c r="C3" s="9">
        <v>1</v>
      </c>
      <c r="D3" s="10"/>
      <c r="E3" s="11" t="str">
        <f>IF(E4=TRUE,COLUMN()-COUNTIF(E4:$G$4,FALSE)-3,"")</f>
        <v/>
      </c>
      <c r="F3" s="11" t="str">
        <f>IF(F4=TRUE,COLUMN()-COUNTIF(F4:$G$4,FALSE)-3,"")</f>
        <v/>
      </c>
      <c r="G3" s="11" t="str">
        <f>IF(G4=TRUE,COLUMN()-COUNTIF($G4:G$4,FALSE)-3,"")</f>
        <v/>
      </c>
      <c r="H3" s="11"/>
      <c r="I3" s="11" t="str">
        <f>IF(I4=TRUE,COLUMN()-COUNTIF($E4:I$4,FALSE)-4,"")</f>
        <v/>
      </c>
      <c r="J3" s="11" t="str">
        <f>IF(J4=TRUE,COLUMN()-COUNTIF($E4:J$4,FALSE)-4,"")</f>
        <v/>
      </c>
      <c r="K3" s="11" t="str">
        <f>IF(K4=TRUE,COLUMN()-COUNTIF($E4:K$4,FALSE)-4,"")</f>
        <v/>
      </c>
      <c r="L3" s="11"/>
      <c r="M3" s="11" t="str">
        <f>IF(M4=TRUE,COLUMN()-COUNTIF($E4:M$4,FALSE)-5,"")</f>
        <v/>
      </c>
      <c r="N3" s="11" t="str">
        <f>IF(N4=TRUE,COLUMN()-COUNTIF($E4:N$4,FALSE)-5,"")</f>
        <v/>
      </c>
      <c r="O3" s="11" t="str">
        <f>IF(O4=TRUE,COLUMN()-COUNTIF($E4:O$4,FALSE)-5,"")</f>
        <v/>
      </c>
      <c r="P3" s="11"/>
      <c r="Q3" s="11" t="str">
        <f>IF(Q4=TRUE,COLUMN()-COUNTIF($E4:Q$4,FALSE)-6,"")</f>
        <v/>
      </c>
      <c r="R3" s="11" t="str">
        <f>IF(R4=TRUE,COLUMN()-COUNTIF($E4:R$4,FALSE)-6,"")</f>
        <v/>
      </c>
      <c r="S3" s="11" t="str">
        <f>IF(S4=TRUE,COLUMN()-COUNTIF($E4:S$4,FALSE)-6,"")</f>
        <v/>
      </c>
      <c r="T3" s="11"/>
      <c r="U3" s="11" t="str">
        <f>IF(U4=TRUE,COLUMN()-COUNTIF($E4:U$4,FALSE)-7,"")</f>
        <v/>
      </c>
      <c r="V3" s="11" t="str">
        <f>IF(V4=TRUE,COLUMN()-COUNTIF($E4:V$4,FALSE)-7,"")</f>
        <v/>
      </c>
      <c r="W3" s="11" t="str">
        <f>IF(W4=TRUE,COLUMN()-COUNTIF($E4:W$4,FALSE)-7,"")</f>
        <v/>
      </c>
      <c r="X3" s="11"/>
      <c r="Y3" s="11" t="str">
        <f>IF(Y4=TRUE,COLUMN()-COUNTIF($E4:Y$4,FALSE)-8,"")</f>
        <v/>
      </c>
      <c r="Z3" s="11" t="str">
        <f>IF(Z4=TRUE,COLUMN()-COUNTIF($E4:Z$4,FALSE)-8,"")</f>
        <v/>
      </c>
      <c r="AA3" s="11" t="str">
        <f>IF(AA4=TRUE,COLUMN()-COUNTIF($E4:AA$4,FALSE)-8,"")</f>
        <v/>
      </c>
      <c r="AB3" s="11"/>
      <c r="AC3" s="11"/>
      <c r="AD3" s="11"/>
      <c r="AE3" s="11"/>
      <c r="AF3" s="11"/>
      <c r="AG3" s="11" t="str">
        <f>IF(AG4=TRUE,COLUMN()-COUNTIF($E4:AG$4,FALSE)-10,"")</f>
        <v/>
      </c>
      <c r="AH3" s="11" t="str">
        <f>IF(AH4=TRUE,COLUMN()-COUNTIF($E4:AH$4,FALSE)-10,"")</f>
        <v/>
      </c>
      <c r="AI3" s="11" t="str">
        <f>IF(AI4=TRUE,COLUMN()-COUNTIF($E4:AI$4,FALSE)-10,"")</f>
        <v/>
      </c>
      <c r="AJ3" s="11"/>
      <c r="AK3" s="11" t="str">
        <f>IF(AK4=TRUE,COLUMN()-COUNTIF($E4:AK$4,FALSE)-11,"")</f>
        <v/>
      </c>
      <c r="AL3" s="11" t="str">
        <f>IF(AL4=TRUE,COLUMN()-COUNTIF($E4:AL$4,FALSE)-11,"")</f>
        <v/>
      </c>
      <c r="AM3" s="11" t="str">
        <f>IF(AM4=TRUE,COLUMN()-COUNTIF($E4:AM$4,FALSE)-11,"")</f>
        <v/>
      </c>
      <c r="AN3" s="11"/>
      <c r="AO3" s="11">
        <f>IF(AO4=TRUE,COLUMN()-COUNTIF($E4:AO$4,FALSE)-12,"")</f>
        <v>4</v>
      </c>
      <c r="AP3" s="11">
        <f>IF(AP4=TRUE,COLUMN()-COUNTIF($E4:AP$4,FALSE)-12,"")</f>
        <v>5</v>
      </c>
      <c r="AQ3" s="11">
        <f>IF(AQ4=TRUE,COLUMN()-COUNTIF($E4:AQ$4,FALSE)-12,"")</f>
        <v>6</v>
      </c>
      <c r="AR3" s="11"/>
      <c r="AS3" s="11">
        <f>IF(AS4=TRUE,COLUMN()-COUNTIF($E4:AS$4,FALSE)-13,"")</f>
        <v>7</v>
      </c>
      <c r="AT3" s="11">
        <f>IF(AT4=TRUE,COLUMN()-COUNTIF($E4:AT$4,FALSE)-13,"")</f>
        <v>8</v>
      </c>
      <c r="AU3" s="11">
        <f>IF(AU4=TRUE,COLUMN()-COUNTIF($E4:AU$4,FALSE)-13,"")</f>
        <v>9</v>
      </c>
      <c r="AV3" s="11"/>
      <c r="AW3" s="11">
        <f>IF(AW4=TRUE,COLUMN()-COUNTIF($E4:AW$4,FALSE)-14,"")</f>
        <v>10</v>
      </c>
      <c r="AX3" s="11">
        <f>IF(AX4=TRUE,COLUMN()-COUNTIF($E4:AX$4,FALSE)-14,"")</f>
        <v>11</v>
      </c>
      <c r="AY3" s="11">
        <f>IF(AY4=TRUE,COLUMN()-COUNTIF($E4:AY$4,FALSE)-14,"")</f>
        <v>12</v>
      </c>
      <c r="AZ3" s="11"/>
      <c r="BA3" s="11">
        <f>IF(BA4=TRUE,COLUMN()-COUNTIF($E4:BA$4,FALSE)-15,"")</f>
        <v>13</v>
      </c>
      <c r="BB3" s="11">
        <f>IF(BB4=TRUE,COLUMN()-COUNTIF($E4:BB$4,FALSE)-15,"")</f>
        <v>14</v>
      </c>
      <c r="BC3" s="11">
        <f>IF(BC4=TRUE,COLUMN()-COUNTIF($E4:BC$4,FALSE)-15,"")</f>
        <v>15</v>
      </c>
      <c r="BD3" s="11"/>
      <c r="BE3" s="11">
        <f>IF(BE4=TRUE,COLUMN()-COUNTIF($E4:BE$4,FALSE)-16,"")</f>
        <v>16</v>
      </c>
      <c r="BF3" s="11">
        <f>IF(BF4=TRUE,COLUMN()-COUNTIF($E4:BF$4,FALSE)-16,"")</f>
        <v>17</v>
      </c>
      <c r="BG3" s="11">
        <f>IF(BG4=TRUE,COLUMN()-COUNTIF($E4:BG$4,FALSE)-16,"")</f>
        <v>18</v>
      </c>
      <c r="BH3" s="11"/>
      <c r="BI3" s="11">
        <f>IF(BI4=TRUE,COLUMN()-COUNTIF($E4:BI$4,FALSE)-17,"")</f>
        <v>19</v>
      </c>
      <c r="BJ3" s="11">
        <f>IF(BJ4=TRUE,COLUMN()-COUNTIF($E4:BJ$4,FALSE)-17,"")</f>
        <v>20</v>
      </c>
      <c r="BK3" s="11">
        <f>IF(BK4=TRUE,COLUMN()-COUNTIF($E4:BK$4,FALSE)-17,"")</f>
        <v>21</v>
      </c>
      <c r="BL3" s="12"/>
      <c r="BM3" s="11">
        <f>IF(BM4=TRUE,COLUMN()-COUNTIF($E4:BM$4,FALSE)-18,"")</f>
        <v>22</v>
      </c>
      <c r="BN3" s="11">
        <f>IF(BN4=TRUE,COLUMN()-COUNTIF($E4:BN$4,FALSE)-18,"")</f>
        <v>23</v>
      </c>
      <c r="BO3" s="11">
        <f>IF(BO4=TRUE,COLUMN()-COUNTIF($E4:BO$4,FALSE)-18,"")</f>
        <v>24</v>
      </c>
      <c r="BP3" s="11"/>
      <c r="BQ3" s="11" t="str">
        <f>IF(BQ4=TRUE,COLUMN()-COUNTIF($E4:BQ$4,FALSE)-19,"")</f>
        <v/>
      </c>
      <c r="BR3" s="11" t="str">
        <f>IF(BR4=TRUE,COLUMN()-COUNTIF($E4:BR$4,FALSE)-19,"")</f>
        <v/>
      </c>
      <c r="BS3" s="11" t="str">
        <f>IF(BS4=TRUE,COLUMN()-COUNTIF($E4:BS$4,FALSE)-19,"")</f>
        <v/>
      </c>
      <c r="BT3" s="11"/>
      <c r="BU3" s="11">
        <f>IF(BU4=TRUE,COLUMN()-COUNTIF($E4:BU$4,FALSE)-20,"")</f>
        <v>25</v>
      </c>
      <c r="BV3" s="11">
        <f>IF(BV4=TRUE,COLUMN()-COUNTIF($E4:BV$4,FALSE)-20,"")</f>
        <v>26</v>
      </c>
      <c r="BW3" s="11">
        <f>IF(BW4=TRUE,COLUMN()-COUNTIF($E4:BW$4,FALSE)-20,"")</f>
        <v>27</v>
      </c>
      <c r="BX3" s="11"/>
      <c r="BY3" s="11" t="str">
        <f>IF(BY4=TRUE,COLUMN()-COUNTIF($E4:BY$4,FALSE)-21,"")</f>
        <v/>
      </c>
      <c r="BZ3" s="11" t="str">
        <f>IF(BZ4=TRUE,COLUMN()-COUNTIF($E4:BZ$4,FALSE)-21,"")</f>
        <v/>
      </c>
      <c r="CA3" s="11" t="str">
        <f>IF(CA4=TRUE,COLUMN()-COUNTIF($E4:CA$4,FALSE)-21,"")</f>
        <v/>
      </c>
      <c r="CB3" s="11"/>
      <c r="CC3" s="11" t="str">
        <f>IF(CC4=TRUE,COLUMN()-COUNTIF($E4:CC$4,FALSE)-22,"")</f>
        <v/>
      </c>
      <c r="CD3" s="11" t="str">
        <f>IF(CD4=TRUE,COLUMN()-COUNTIF($E4:CD$4,FALSE)-22,"")</f>
        <v/>
      </c>
      <c r="CE3" s="11" t="str">
        <f>IF(CE4=TRUE,COLUMN()-COUNTIF($E4:CE$4,FALSE)-22,"")</f>
        <v/>
      </c>
      <c r="CF3" s="11"/>
      <c r="CG3" s="11" t="str">
        <f>IF(CG4=TRUE,COLUMN()-COUNTIF($E4:CG$4,FALSE)-23,"")</f>
        <v/>
      </c>
      <c r="CH3" s="11" t="str">
        <f>IF(CH4=TRUE,COLUMN()-COUNTIF($E4:CH$4,FALSE)-23,"")</f>
        <v/>
      </c>
      <c r="CI3" s="11" t="str">
        <f>IF(CI4=TRUE,COLUMN()-COUNTIF($E4:CI$4,FALSE)-23,"")</f>
        <v/>
      </c>
      <c r="CJ3" s="11"/>
      <c r="CK3" s="11" t="str">
        <f>IF(CK4=TRUE,COLUMN()-COUNTIF($E4:CK$4,FALSE)-24,"")</f>
        <v/>
      </c>
      <c r="CL3" s="11" t="str">
        <f>IF(CL4=TRUE,COLUMN()-COUNTIF($E4:CL$4,FALSE)-24,"")</f>
        <v/>
      </c>
      <c r="CM3" s="11" t="str">
        <f>IF(CM4=TRUE,COLUMN()-COUNTIF($E4:CM$4,FALSE)-24,"")</f>
        <v/>
      </c>
      <c r="CN3" s="11"/>
      <c r="CO3" s="11" t="str">
        <f>IF(CO4=TRUE,COLUMN()-COUNTIF($E4:CO$4,FALSE)-25,"")</f>
        <v/>
      </c>
      <c r="CP3" s="11" t="str">
        <f>IF(CP4=TRUE,COLUMN()-COUNTIF($E4:CP$4,FALSE)-25,"")</f>
        <v/>
      </c>
      <c r="CQ3" s="11" t="str">
        <f>IF(CQ4=TRUE,COLUMN()-COUNTIF($E4:CQ$4,FALSE)-25,"")</f>
        <v/>
      </c>
      <c r="CR3" s="11"/>
      <c r="CS3" s="11" t="str">
        <f>IF(CS4=TRUE,COLUMN()-COUNTIF($E4:CS$4,FALSE)-26,"")</f>
        <v/>
      </c>
      <c r="CT3" s="11" t="str">
        <f>IF(CT4=TRUE,COLUMN()-COUNTIF($E4:CT$4,FALSE)-26,"")</f>
        <v/>
      </c>
      <c r="CU3" s="11" t="str">
        <f>IF(CU4=TRUE,COLUMN()-COUNTIF($E4:CU$4,FALSE)-26,"")</f>
        <v/>
      </c>
      <c r="CV3"/>
      <c r="CW3"/>
      <c r="CX3"/>
      <c r="CY3"/>
      <c r="CZ3"/>
      <c r="DA3"/>
      <c r="DB3"/>
    </row>
    <row r="4" spans="1:106" s="1" customFormat="1" ht="14.25" hidden="1" thickBot="1" x14ac:dyDescent="0.2">
      <c r="C4" s="13" t="s">
        <v>2</v>
      </c>
      <c r="D4" s="14"/>
      <c r="E4" s="15" t="b">
        <f>F4</f>
        <v>0</v>
      </c>
      <c r="F4" s="16" t="b">
        <v>0</v>
      </c>
      <c r="G4" s="17" t="b">
        <f>F4</f>
        <v>0</v>
      </c>
      <c r="H4" s="17"/>
      <c r="I4" s="18" t="b">
        <f>J4</f>
        <v>0</v>
      </c>
      <c r="J4" s="17" t="b">
        <v>0</v>
      </c>
      <c r="K4" s="17" t="b">
        <f>J4</f>
        <v>0</v>
      </c>
      <c r="L4" s="17"/>
      <c r="M4" s="18" t="b">
        <f>N4</f>
        <v>0</v>
      </c>
      <c r="N4" s="17" t="b">
        <v>0</v>
      </c>
      <c r="O4" s="17" t="b">
        <f>N4</f>
        <v>0</v>
      </c>
      <c r="P4" s="17"/>
      <c r="Q4" s="18" t="b">
        <f>R4</f>
        <v>0</v>
      </c>
      <c r="R4" s="17" t="b">
        <v>0</v>
      </c>
      <c r="S4" s="17" t="b">
        <f>R4</f>
        <v>0</v>
      </c>
      <c r="T4" s="17"/>
      <c r="U4" s="18" t="b">
        <f>V4</f>
        <v>0</v>
      </c>
      <c r="V4" s="17" t="b">
        <v>0</v>
      </c>
      <c r="W4" s="17" t="b">
        <f>V4</f>
        <v>0</v>
      </c>
      <c r="X4" s="17"/>
      <c r="Y4" s="18" t="b">
        <f>Z4</f>
        <v>0</v>
      </c>
      <c r="Z4" s="17" t="b">
        <v>0</v>
      </c>
      <c r="AA4" s="17" t="b">
        <f>Z4</f>
        <v>0</v>
      </c>
      <c r="AB4" s="17"/>
      <c r="AC4" s="18"/>
      <c r="AD4" s="17" t="b">
        <v>0</v>
      </c>
      <c r="AE4" s="17"/>
      <c r="AF4" s="17"/>
      <c r="AG4" s="17" t="b">
        <f>AH4</f>
        <v>0</v>
      </c>
      <c r="AH4" s="17" t="b">
        <v>0</v>
      </c>
      <c r="AI4" s="17" t="b">
        <f>AH4</f>
        <v>0</v>
      </c>
      <c r="AJ4" s="17"/>
      <c r="AK4" s="17" t="b">
        <f>AL4</f>
        <v>0</v>
      </c>
      <c r="AL4" s="17" t="b">
        <v>0</v>
      </c>
      <c r="AM4" s="17" t="b">
        <f>AL4</f>
        <v>0</v>
      </c>
      <c r="AN4" s="17"/>
      <c r="AO4" s="17" t="b">
        <f>AP4</f>
        <v>1</v>
      </c>
      <c r="AP4" s="17" t="b">
        <v>1</v>
      </c>
      <c r="AQ4" s="17" t="b">
        <f>AP4</f>
        <v>1</v>
      </c>
      <c r="AR4" s="17"/>
      <c r="AS4" s="17" t="b">
        <f>AT4</f>
        <v>1</v>
      </c>
      <c r="AT4" s="17" t="b">
        <v>1</v>
      </c>
      <c r="AU4" s="17" t="b">
        <f>AT4</f>
        <v>1</v>
      </c>
      <c r="AV4" s="17"/>
      <c r="AW4" s="17" t="b">
        <f>AX4</f>
        <v>1</v>
      </c>
      <c r="AX4" s="17" t="b">
        <v>1</v>
      </c>
      <c r="AY4" s="17" t="b">
        <f>AX4</f>
        <v>1</v>
      </c>
      <c r="AZ4" s="17"/>
      <c r="BA4" s="17" t="b">
        <f>BB4</f>
        <v>1</v>
      </c>
      <c r="BB4" s="17" t="b">
        <v>1</v>
      </c>
      <c r="BC4" s="17" t="b">
        <f>BB4</f>
        <v>1</v>
      </c>
      <c r="BD4" s="17"/>
      <c r="BE4" s="17" t="b">
        <f>BF4</f>
        <v>1</v>
      </c>
      <c r="BF4" s="17" t="b">
        <v>1</v>
      </c>
      <c r="BG4" s="17" t="b">
        <f>BF4</f>
        <v>1</v>
      </c>
      <c r="BH4" s="17"/>
      <c r="BI4" s="17" t="b">
        <f>BJ4</f>
        <v>1</v>
      </c>
      <c r="BJ4" s="17" t="b">
        <v>1</v>
      </c>
      <c r="BK4" s="17" t="b">
        <f>BJ4</f>
        <v>1</v>
      </c>
      <c r="BL4" s="17"/>
      <c r="BM4" s="17" t="b">
        <f>BN4</f>
        <v>1</v>
      </c>
      <c r="BN4" s="17" t="b">
        <v>1</v>
      </c>
      <c r="BO4" s="17" t="b">
        <f>BN4</f>
        <v>1</v>
      </c>
      <c r="BP4" s="19"/>
      <c r="BQ4" s="17" t="b">
        <f>BR4</f>
        <v>0</v>
      </c>
      <c r="BR4" s="17" t="b">
        <v>0</v>
      </c>
      <c r="BS4" s="17" t="b">
        <f>BR4</f>
        <v>0</v>
      </c>
      <c r="BT4" s="17"/>
      <c r="BU4" s="17" t="b">
        <f>BV4</f>
        <v>1</v>
      </c>
      <c r="BV4" s="17" t="b">
        <v>1</v>
      </c>
      <c r="BW4" s="17" t="b">
        <f>BV4</f>
        <v>1</v>
      </c>
      <c r="BX4" s="17"/>
      <c r="BY4" s="17" t="b">
        <f>BZ4</f>
        <v>0</v>
      </c>
      <c r="BZ4" s="17" t="b">
        <v>0</v>
      </c>
      <c r="CA4" s="17" t="b">
        <f>BZ4</f>
        <v>0</v>
      </c>
      <c r="CB4" s="17"/>
      <c r="CC4" s="17" t="b">
        <f>CD4</f>
        <v>0</v>
      </c>
      <c r="CD4" s="17" t="b">
        <v>0</v>
      </c>
      <c r="CE4" s="17" t="b">
        <f>CD4</f>
        <v>0</v>
      </c>
      <c r="CF4" s="17"/>
      <c r="CG4" s="17" t="b">
        <f>CH4</f>
        <v>0</v>
      </c>
      <c r="CH4" s="17" t="b">
        <v>0</v>
      </c>
      <c r="CI4" s="17" t="b">
        <f>CH4</f>
        <v>0</v>
      </c>
      <c r="CJ4" s="17"/>
      <c r="CK4" s="17" t="b">
        <f>CL4</f>
        <v>0</v>
      </c>
      <c r="CL4" s="17" t="b">
        <v>0</v>
      </c>
      <c r="CM4" s="17" t="b">
        <f>CL4</f>
        <v>0</v>
      </c>
      <c r="CN4" s="17"/>
      <c r="CO4" s="17" t="b">
        <f>CP4</f>
        <v>0</v>
      </c>
      <c r="CP4" s="17" t="b">
        <v>0</v>
      </c>
      <c r="CQ4" s="17" t="b">
        <f>CP4</f>
        <v>0</v>
      </c>
      <c r="CR4" s="17"/>
      <c r="CS4" s="17" t="b">
        <f>CT4</f>
        <v>0</v>
      </c>
      <c r="CT4" s="17" t="b">
        <v>0</v>
      </c>
      <c r="CU4" s="17" t="b">
        <f>CT4</f>
        <v>0</v>
      </c>
    </row>
    <row r="5" spans="1:106" x14ac:dyDescent="0.15">
      <c r="A5" s="20">
        <v>1</v>
      </c>
      <c r="B5" s="21"/>
      <c r="C5" s="22"/>
      <c r="D5" s="23"/>
      <c r="E5" s="24"/>
      <c r="F5" s="25" t="s">
        <v>3</v>
      </c>
      <c r="G5" s="26"/>
      <c r="H5" s="27"/>
      <c r="I5" s="28"/>
      <c r="J5" s="29" t="s">
        <v>4</v>
      </c>
      <c r="K5" s="30"/>
      <c r="L5" s="31"/>
      <c r="M5" s="28"/>
      <c r="N5" s="29" t="s">
        <v>5</v>
      </c>
      <c r="O5" s="30"/>
      <c r="P5" s="31"/>
      <c r="Q5" s="28"/>
      <c r="R5" s="29" t="s">
        <v>6</v>
      </c>
      <c r="S5" s="30"/>
      <c r="T5" s="31"/>
      <c r="U5" s="28"/>
      <c r="V5" s="29" t="s">
        <v>7</v>
      </c>
      <c r="W5" s="30"/>
      <c r="X5" s="32"/>
      <c r="Y5" s="28"/>
      <c r="Z5" s="29" t="s">
        <v>8</v>
      </c>
      <c r="AA5" s="30"/>
      <c r="AB5" s="31"/>
      <c r="AC5" s="28"/>
      <c r="AD5" s="29" t="s">
        <v>9</v>
      </c>
      <c r="AE5" s="30"/>
      <c r="AF5" s="31"/>
      <c r="AG5" s="28"/>
      <c r="AH5" s="29" t="s">
        <v>10</v>
      </c>
      <c r="AI5" s="30"/>
      <c r="AJ5" s="33"/>
      <c r="AK5" s="34"/>
      <c r="AL5" s="35" t="str">
        <f t="shared" ref="AL5:AO33" si="0">F38</f>
        <v>VANUATU</v>
      </c>
      <c r="AM5" s="36"/>
      <c r="AN5" s="37"/>
      <c r="AO5" s="38"/>
      <c r="AP5" s="39" t="str">
        <f t="shared" ref="AP5:AS33" si="1">J38</f>
        <v>SOUTH</v>
      </c>
      <c r="AQ5" s="40"/>
      <c r="AR5" s="41"/>
      <c r="AS5" s="38"/>
      <c r="AT5" s="39" t="str">
        <f t="shared" ref="AT5:AW33" si="2">N38</f>
        <v>PAPUAN</v>
      </c>
      <c r="AU5" s="40"/>
      <c r="AV5" s="41"/>
      <c r="AW5" s="38"/>
      <c r="AX5" s="39" t="str">
        <f t="shared" ref="AX5:BA33" si="3">R38</f>
        <v>CORAL</v>
      </c>
      <c r="AY5" s="40"/>
      <c r="AZ5" s="41"/>
      <c r="BA5" s="38"/>
      <c r="BB5" s="39" t="str">
        <f t="shared" ref="BB5:BE33" si="4">V38</f>
        <v>NOUMEA</v>
      </c>
      <c r="BC5" s="40"/>
      <c r="BD5" s="41"/>
      <c r="BE5" s="38"/>
      <c r="BF5" s="39" t="str">
        <f t="shared" ref="BF5:BI33" si="5">Z38</f>
        <v>PACIFIC</v>
      </c>
      <c r="BG5" s="40"/>
      <c r="BH5" s="41"/>
      <c r="BI5" s="38"/>
      <c r="BJ5" s="39" t="str">
        <f t="shared" ref="BJ5:BM33" si="6">AD38</f>
        <v>NEW GUINEA</v>
      </c>
      <c r="BK5" s="40"/>
      <c r="BL5" s="41"/>
      <c r="BM5" s="38"/>
      <c r="BN5" s="39" t="str">
        <f t="shared" ref="BN5:BO33" si="7">AH38</f>
        <v>TROPICAL</v>
      </c>
      <c r="BO5" s="42"/>
      <c r="BP5" s="43"/>
      <c r="BQ5" s="34"/>
      <c r="BR5" s="35" t="str">
        <f t="shared" ref="BR5:BU33" si="8">F71</f>
        <v>VANUATU</v>
      </c>
      <c r="BS5" s="36"/>
      <c r="BT5" s="37"/>
      <c r="BU5" s="38"/>
      <c r="BV5" s="39" t="str">
        <f t="shared" ref="BV5:BY33" si="9">J71</f>
        <v>SOUTH</v>
      </c>
      <c r="BW5" s="40"/>
      <c r="BX5" s="41"/>
      <c r="BY5" s="38"/>
      <c r="BZ5" s="39" t="str">
        <f t="shared" ref="BZ5:CC33" si="10">N71</f>
        <v>PAPUAN</v>
      </c>
      <c r="CA5" s="40"/>
      <c r="CB5" s="41"/>
      <c r="CC5" s="38"/>
      <c r="CD5" s="39" t="str">
        <f t="shared" ref="CD5:CG33" si="11">R71</f>
        <v>CORAL</v>
      </c>
      <c r="CE5" s="40"/>
      <c r="CF5" s="41"/>
      <c r="CG5" s="38"/>
      <c r="CH5" s="39" t="str">
        <f t="shared" ref="CH5:CK33" si="12">V71</f>
        <v>NOUMEA</v>
      </c>
      <c r="CI5" s="40"/>
      <c r="CJ5" s="41"/>
      <c r="CK5" s="38"/>
      <c r="CL5" s="39">
        <f t="shared" ref="CL5:CO33" si="13">Z71</f>
        <v>0</v>
      </c>
      <c r="CM5" s="40"/>
      <c r="CN5" s="41"/>
      <c r="CO5" s="38"/>
      <c r="CP5" s="39">
        <f t="shared" ref="CP5:CS33" si="14">AD71</f>
        <v>0</v>
      </c>
      <c r="CQ5" s="40"/>
      <c r="CR5" s="41"/>
      <c r="CS5" s="38"/>
      <c r="CT5" s="39">
        <f t="shared" ref="CT5:CU33" si="15">AH71</f>
        <v>0</v>
      </c>
      <c r="CU5" s="40"/>
    </row>
    <row r="6" spans="1:106" ht="13.5" customHeight="1" x14ac:dyDescent="0.15">
      <c r="A6" s="44">
        <v>2</v>
      </c>
      <c r="C6" s="45"/>
      <c r="D6" s="46"/>
      <c r="E6" s="47"/>
      <c r="F6" s="48" t="s">
        <v>11</v>
      </c>
      <c r="G6" s="49"/>
      <c r="H6" s="50"/>
      <c r="I6" s="51"/>
      <c r="J6" s="52" t="s">
        <v>12</v>
      </c>
      <c r="K6" s="53"/>
      <c r="L6" s="54"/>
      <c r="M6" s="51"/>
      <c r="N6" s="52" t="s">
        <v>11</v>
      </c>
      <c r="O6" s="53"/>
      <c r="P6" s="54"/>
      <c r="Q6" s="51"/>
      <c r="R6" s="52" t="s">
        <v>13</v>
      </c>
      <c r="S6" s="53"/>
      <c r="T6" s="54"/>
      <c r="U6" s="51"/>
      <c r="V6" s="52" t="s">
        <v>11</v>
      </c>
      <c r="W6" s="53"/>
      <c r="X6" s="54"/>
      <c r="Y6" s="51"/>
      <c r="Z6" s="52" t="s">
        <v>13</v>
      </c>
      <c r="AA6" s="53"/>
      <c r="AB6" s="54"/>
      <c r="AC6" s="51"/>
      <c r="AD6" s="52" t="s">
        <v>11</v>
      </c>
      <c r="AE6" s="53"/>
      <c r="AF6" s="54"/>
      <c r="AG6" s="51"/>
      <c r="AH6" s="52" t="s">
        <v>12</v>
      </c>
      <c r="AI6" s="53"/>
      <c r="AJ6" s="55"/>
      <c r="AK6" s="56"/>
      <c r="AL6" s="57" t="str">
        <f t="shared" si="0"/>
        <v>CHIEF</v>
      </c>
      <c r="AM6" s="58"/>
      <c r="AN6" s="59"/>
      <c r="AO6" s="11"/>
      <c r="AP6" s="9" t="str">
        <f t="shared" si="1"/>
        <v>ISLANDER</v>
      </c>
      <c r="AQ6" s="60"/>
      <c r="AR6" s="61"/>
      <c r="AS6" s="11"/>
      <c r="AT6" s="9" t="str">
        <f t="shared" si="2"/>
        <v>CHIEF</v>
      </c>
      <c r="AU6" s="60"/>
      <c r="AV6" s="61"/>
      <c r="AW6" s="11"/>
      <c r="AX6" s="9" t="str">
        <f t="shared" si="3"/>
        <v>ISLANDER II</v>
      </c>
      <c r="AY6" s="60"/>
      <c r="AZ6" s="61"/>
      <c r="BA6" s="11"/>
      <c r="BB6" s="9" t="str">
        <f t="shared" si="4"/>
        <v>CHIEF</v>
      </c>
      <c r="BC6" s="60"/>
      <c r="BD6" s="61"/>
      <c r="BE6" s="11"/>
      <c r="BF6" s="9" t="str">
        <f t="shared" si="5"/>
        <v>ISLANDER II</v>
      </c>
      <c r="BG6" s="60"/>
      <c r="BH6" s="61"/>
      <c r="BI6" s="11"/>
      <c r="BJ6" s="9" t="str">
        <f t="shared" si="6"/>
        <v>CHIEF</v>
      </c>
      <c r="BK6" s="60"/>
      <c r="BL6" s="61"/>
      <c r="BM6" s="11"/>
      <c r="BN6" s="9" t="str">
        <f t="shared" si="7"/>
        <v>ISLANDER</v>
      </c>
      <c r="BO6" s="62"/>
      <c r="BP6" s="63"/>
      <c r="BQ6" s="56"/>
      <c r="BR6" s="57" t="str">
        <f t="shared" si="8"/>
        <v>CHIEF</v>
      </c>
      <c r="BS6" s="58"/>
      <c r="BT6" s="59"/>
      <c r="BU6" s="11"/>
      <c r="BV6" s="9" t="str">
        <f t="shared" si="9"/>
        <v>ISLANDER</v>
      </c>
      <c r="BW6" s="60"/>
      <c r="BX6" s="61"/>
      <c r="BY6" s="11"/>
      <c r="BZ6" s="9" t="str">
        <f t="shared" si="10"/>
        <v>CHIEF</v>
      </c>
      <c r="CA6" s="60"/>
      <c r="CB6" s="61"/>
      <c r="CC6" s="11"/>
      <c r="CD6" s="9" t="str">
        <f t="shared" si="11"/>
        <v>ISLANDER II</v>
      </c>
      <c r="CE6" s="60"/>
      <c r="CF6" s="61"/>
      <c r="CG6" s="11"/>
      <c r="CH6" s="9" t="str">
        <f t="shared" si="12"/>
        <v>CHIEF</v>
      </c>
      <c r="CI6" s="60"/>
      <c r="CJ6" s="61"/>
      <c r="CK6" s="11"/>
      <c r="CL6" s="9">
        <f t="shared" si="13"/>
        <v>0</v>
      </c>
      <c r="CM6" s="60"/>
      <c r="CN6" s="61"/>
      <c r="CO6" s="11"/>
      <c r="CP6" s="9">
        <f t="shared" si="14"/>
        <v>0</v>
      </c>
      <c r="CQ6" s="60"/>
      <c r="CR6" s="61"/>
      <c r="CS6" s="11"/>
      <c r="CT6" s="9">
        <f t="shared" si="15"/>
        <v>0</v>
      </c>
      <c r="CU6" s="60"/>
      <c r="CV6" s="64">
        <f ca="1">TODAY()</f>
        <v>45009</v>
      </c>
      <c r="CW6" s="65"/>
      <c r="CX6" s="65"/>
    </row>
    <row r="7" spans="1:106" ht="14.25" customHeight="1" thickBot="1" x14ac:dyDescent="0.2">
      <c r="A7" s="44">
        <v>3</v>
      </c>
      <c r="C7" s="66"/>
      <c r="D7" s="67"/>
      <c r="E7" s="68"/>
      <c r="F7" s="69" t="s">
        <v>14</v>
      </c>
      <c r="G7" s="70"/>
      <c r="H7" s="71"/>
      <c r="I7" s="72"/>
      <c r="J7" s="73" t="s">
        <v>15</v>
      </c>
      <c r="K7" s="74"/>
      <c r="L7" s="75"/>
      <c r="M7" s="76"/>
      <c r="N7" s="69" t="s">
        <v>16</v>
      </c>
      <c r="O7" s="70"/>
      <c r="P7" s="71"/>
      <c r="Q7" s="72"/>
      <c r="R7" s="73" t="s">
        <v>15</v>
      </c>
      <c r="S7" s="74"/>
      <c r="T7" s="75"/>
      <c r="U7" s="76"/>
      <c r="V7" s="69" t="s">
        <v>17</v>
      </c>
      <c r="W7" s="70"/>
      <c r="X7" s="71"/>
      <c r="Y7" s="72"/>
      <c r="Z7" s="73" t="s">
        <v>15</v>
      </c>
      <c r="AA7" s="74"/>
      <c r="AB7" s="75"/>
      <c r="AC7" s="76"/>
      <c r="AD7" s="69" t="s">
        <v>18</v>
      </c>
      <c r="AE7" s="70"/>
      <c r="AF7" s="71"/>
      <c r="AG7" s="72"/>
      <c r="AH7" s="73" t="s">
        <v>15</v>
      </c>
      <c r="AI7" s="74"/>
      <c r="AJ7" s="77"/>
      <c r="AK7" s="78"/>
      <c r="AL7" s="79" t="str">
        <f t="shared" si="0"/>
        <v>2308S</v>
      </c>
      <c r="AM7" s="80"/>
      <c r="AN7" s="81"/>
      <c r="AO7" s="82"/>
      <c r="AP7" s="83" t="str">
        <f t="shared" si="1"/>
        <v>152</v>
      </c>
      <c r="AQ7" s="84"/>
      <c r="AR7" s="85"/>
      <c r="AS7" s="82"/>
      <c r="AT7" s="83" t="str">
        <f t="shared" si="2"/>
        <v>2309S</v>
      </c>
      <c r="AU7" s="84"/>
      <c r="AV7" s="85"/>
      <c r="AW7" s="82"/>
      <c r="AX7" s="83" t="str">
        <f t="shared" si="3"/>
        <v>152</v>
      </c>
      <c r="AY7" s="84"/>
      <c r="AZ7" s="85"/>
      <c r="BA7" s="82"/>
      <c r="BB7" s="83" t="str">
        <f t="shared" si="4"/>
        <v>2310S</v>
      </c>
      <c r="BC7" s="84"/>
      <c r="BD7" s="85"/>
      <c r="BE7" s="82"/>
      <c r="BF7" s="83" t="str">
        <f t="shared" si="5"/>
        <v>152</v>
      </c>
      <c r="BG7" s="84"/>
      <c r="BH7" s="85"/>
      <c r="BI7" s="82"/>
      <c r="BJ7" s="83" t="str">
        <f t="shared" si="6"/>
        <v>2311S</v>
      </c>
      <c r="BK7" s="84"/>
      <c r="BL7" s="85"/>
      <c r="BM7" s="82"/>
      <c r="BN7" s="83" t="str">
        <f t="shared" si="7"/>
        <v>152</v>
      </c>
      <c r="BO7" s="86"/>
      <c r="BP7" s="87"/>
      <c r="BQ7" s="78"/>
      <c r="BR7" s="79" t="str">
        <f t="shared" si="8"/>
        <v>2312S</v>
      </c>
      <c r="BS7" s="80"/>
      <c r="BT7" s="81"/>
      <c r="BU7" s="82"/>
      <c r="BV7" s="83" t="str">
        <f t="shared" si="9"/>
        <v>153</v>
      </c>
      <c r="BW7" s="84"/>
      <c r="BX7" s="85"/>
      <c r="BY7" s="82"/>
      <c r="BZ7" s="83" t="str">
        <f t="shared" si="10"/>
        <v>2313S</v>
      </c>
      <c r="CA7" s="84"/>
      <c r="CB7" s="85"/>
      <c r="CC7" s="82"/>
      <c r="CD7" s="83" t="str">
        <f t="shared" si="11"/>
        <v>153</v>
      </c>
      <c r="CE7" s="84"/>
      <c r="CF7" s="85"/>
      <c r="CG7" s="82"/>
      <c r="CH7" s="83" t="str">
        <f t="shared" si="12"/>
        <v>2314S</v>
      </c>
      <c r="CI7" s="84"/>
      <c r="CJ7" s="85"/>
      <c r="CK7" s="82"/>
      <c r="CL7" s="83">
        <f t="shared" si="13"/>
        <v>0</v>
      </c>
      <c r="CM7" s="84"/>
      <c r="CN7" s="85"/>
      <c r="CO7" s="82"/>
      <c r="CP7" s="83">
        <f t="shared" si="14"/>
        <v>0</v>
      </c>
      <c r="CQ7" s="84"/>
      <c r="CR7" s="85"/>
      <c r="CS7" s="82"/>
      <c r="CT7" s="83">
        <f t="shared" si="15"/>
        <v>0</v>
      </c>
      <c r="CU7" s="84"/>
      <c r="CV7" s="64"/>
      <c r="CW7" s="65"/>
      <c r="CX7" s="65"/>
    </row>
    <row r="8" spans="1:106" ht="14.25" thickTop="1" x14ac:dyDescent="0.15">
      <c r="A8" s="44" t="str">
        <f>IF(B8=TRUE,ROW()-COUNTIF(B8:$B$8,FALSE)-4,"")</f>
        <v/>
      </c>
      <c r="B8" s="1" t="b">
        <v>0</v>
      </c>
      <c r="C8" s="88" t="s">
        <v>19</v>
      </c>
      <c r="D8" s="89" t="s">
        <v>19</v>
      </c>
      <c r="E8" s="90">
        <v>44943.5625</v>
      </c>
      <c r="F8" s="91" t="s">
        <v>20</v>
      </c>
      <c r="G8" s="92">
        <v>44944.604166666664</v>
      </c>
      <c r="H8" s="93"/>
      <c r="I8" s="94"/>
      <c r="J8" s="91"/>
      <c r="K8" s="92"/>
      <c r="L8" s="93" t="s">
        <v>19</v>
      </c>
      <c r="M8" s="90">
        <v>44966.29583333333</v>
      </c>
      <c r="N8" s="91" t="s">
        <v>20</v>
      </c>
      <c r="O8" s="92">
        <v>44966</v>
      </c>
      <c r="P8" s="95"/>
      <c r="Q8" s="96"/>
      <c r="R8" s="96"/>
      <c r="S8" s="97"/>
      <c r="T8" s="93" t="s">
        <v>19</v>
      </c>
      <c r="U8" s="90">
        <v>44971.291666666664</v>
      </c>
      <c r="V8" s="91" t="s">
        <v>20</v>
      </c>
      <c r="W8" s="92">
        <v>44973.675000000003</v>
      </c>
      <c r="X8" s="93"/>
      <c r="Y8" s="94"/>
      <c r="Z8" s="91"/>
      <c r="AA8" s="92"/>
      <c r="AB8" s="93" t="s">
        <v>19</v>
      </c>
      <c r="AC8" s="90">
        <v>44995.375</v>
      </c>
      <c r="AD8" s="91" t="s">
        <v>20</v>
      </c>
      <c r="AE8" s="92">
        <v>44996.125</v>
      </c>
      <c r="AF8" s="95"/>
      <c r="AG8" s="96"/>
      <c r="AH8" s="96"/>
      <c r="AI8" s="97"/>
      <c r="AJ8" s="98" t="str">
        <f t="shared" ref="AJ8:AK33" si="16">D41</f>
        <v>KAOHSIUNG</v>
      </c>
      <c r="AK8" s="99">
        <f t="shared" si="16"/>
        <v>45006.40625</v>
      </c>
      <c r="AL8" s="100" t="str">
        <f t="shared" si="0"/>
        <v>-</v>
      </c>
      <c r="AM8" s="101">
        <f t="shared" si="0"/>
        <v>45007.447916666664</v>
      </c>
      <c r="AN8" s="102">
        <f t="shared" si="0"/>
        <v>0</v>
      </c>
      <c r="AO8" s="103">
        <f t="shared" si="0"/>
        <v>0</v>
      </c>
      <c r="AP8" s="100">
        <f t="shared" si="1"/>
        <v>0</v>
      </c>
      <c r="AQ8" s="101">
        <f t="shared" si="1"/>
        <v>0</v>
      </c>
      <c r="AR8" s="104" t="str">
        <f t="shared" si="1"/>
        <v>KAOHSIUNG</v>
      </c>
      <c r="AS8" s="103">
        <f t="shared" si="1"/>
        <v>45025.788888888892</v>
      </c>
      <c r="AT8" s="100" t="str">
        <f t="shared" si="2"/>
        <v>-</v>
      </c>
      <c r="AU8" s="101">
        <f t="shared" si="2"/>
        <v>45026.538888888892</v>
      </c>
      <c r="AV8" s="102">
        <f t="shared" si="2"/>
        <v>0</v>
      </c>
      <c r="AW8" s="103">
        <f t="shared" si="2"/>
        <v>0</v>
      </c>
      <c r="AX8" s="100">
        <f t="shared" si="3"/>
        <v>0</v>
      </c>
      <c r="AY8" s="101">
        <f t="shared" si="3"/>
        <v>0</v>
      </c>
      <c r="AZ8" s="104" t="str">
        <f t="shared" si="3"/>
        <v>KAOHSIUNG</v>
      </c>
      <c r="BA8" s="103">
        <f t="shared" si="3"/>
        <v>45037.353472222225</v>
      </c>
      <c r="BB8" s="100" t="str">
        <f t="shared" si="4"/>
        <v>-</v>
      </c>
      <c r="BC8" s="101">
        <f t="shared" si="4"/>
        <v>45038.228472222225</v>
      </c>
      <c r="BD8" s="102">
        <f t="shared" si="4"/>
        <v>0</v>
      </c>
      <c r="BE8" s="103">
        <f t="shared" si="4"/>
        <v>0</v>
      </c>
      <c r="BF8" s="100">
        <f t="shared" si="5"/>
        <v>0</v>
      </c>
      <c r="BG8" s="101">
        <f t="shared" si="5"/>
        <v>0</v>
      </c>
      <c r="BH8" s="104" t="str">
        <f t="shared" si="5"/>
        <v>KAOHSIUNG</v>
      </c>
      <c r="BI8" s="103">
        <f t="shared" si="5"/>
        <v>45054.719444444447</v>
      </c>
      <c r="BJ8" s="100" t="str">
        <f t="shared" si="6"/>
        <v>-</v>
      </c>
      <c r="BK8" s="101">
        <f t="shared" si="6"/>
        <v>45055.594444444447</v>
      </c>
      <c r="BL8" s="102">
        <f t="shared" si="6"/>
        <v>0</v>
      </c>
      <c r="BM8" s="103">
        <f t="shared" si="6"/>
        <v>0</v>
      </c>
      <c r="BN8" s="100">
        <f t="shared" si="7"/>
        <v>0</v>
      </c>
      <c r="BO8" s="105">
        <f t="shared" si="7"/>
        <v>0</v>
      </c>
      <c r="BP8" s="106" t="str">
        <f t="shared" ref="BP8:BQ33" si="17">D74</f>
        <v>KAOHSIUNG</v>
      </c>
      <c r="BQ8" s="99">
        <f t="shared" si="17"/>
        <v>45067.321527777778</v>
      </c>
      <c r="BR8" s="100" t="str">
        <f t="shared" si="8"/>
        <v>-</v>
      </c>
      <c r="BS8" s="101">
        <f t="shared" si="8"/>
        <v>45068.363194444442</v>
      </c>
      <c r="BT8" s="102">
        <f t="shared" si="8"/>
        <v>0</v>
      </c>
      <c r="BU8" s="103">
        <f t="shared" si="8"/>
        <v>0</v>
      </c>
      <c r="BV8" s="100">
        <f t="shared" si="9"/>
        <v>0</v>
      </c>
      <c r="BW8" s="101">
        <f t="shared" si="9"/>
        <v>0</v>
      </c>
      <c r="BX8" s="104" t="str">
        <f t="shared" si="9"/>
        <v>KAOHSIUNG</v>
      </c>
      <c r="BY8" s="103">
        <f t="shared" si="9"/>
        <v>45086</v>
      </c>
      <c r="BZ8" s="100" t="str">
        <f t="shared" si="10"/>
        <v>-</v>
      </c>
      <c r="CA8" s="101">
        <f t="shared" si="10"/>
        <v>45087</v>
      </c>
      <c r="CB8" s="102">
        <f t="shared" si="10"/>
        <v>0</v>
      </c>
      <c r="CC8" s="103">
        <f t="shared" si="10"/>
        <v>0</v>
      </c>
      <c r="CD8" s="100">
        <f t="shared" si="11"/>
        <v>0</v>
      </c>
      <c r="CE8" s="101">
        <f t="shared" si="11"/>
        <v>0</v>
      </c>
      <c r="CF8" s="104" t="str">
        <f t="shared" si="11"/>
        <v>KAOHSIUNG</v>
      </c>
      <c r="CG8" s="103">
        <f t="shared" si="11"/>
        <v>45099.205555555556</v>
      </c>
      <c r="CH8" s="100" t="str">
        <f t="shared" si="12"/>
        <v>-</v>
      </c>
      <c r="CI8" s="101">
        <f t="shared" si="12"/>
        <v>45100.080555555556</v>
      </c>
      <c r="CJ8" s="102">
        <f t="shared" si="12"/>
        <v>0</v>
      </c>
      <c r="CK8" s="103">
        <f t="shared" si="12"/>
        <v>0</v>
      </c>
      <c r="CL8" s="100">
        <f t="shared" si="13"/>
        <v>0</v>
      </c>
      <c r="CM8" s="101">
        <f t="shared" si="13"/>
        <v>0</v>
      </c>
      <c r="CN8" s="104">
        <f t="shared" si="13"/>
        <v>0</v>
      </c>
      <c r="CO8" s="103">
        <f t="shared" si="13"/>
        <v>0</v>
      </c>
      <c r="CP8" s="100">
        <f t="shared" si="14"/>
        <v>0</v>
      </c>
      <c r="CQ8" s="101">
        <f t="shared" si="14"/>
        <v>0</v>
      </c>
      <c r="CR8" s="102">
        <f t="shared" si="14"/>
        <v>0</v>
      </c>
      <c r="CS8" s="103">
        <f t="shared" si="14"/>
        <v>0</v>
      </c>
      <c r="CT8" s="100">
        <f t="shared" si="15"/>
        <v>0</v>
      </c>
      <c r="CU8" s="101">
        <f t="shared" si="15"/>
        <v>0</v>
      </c>
      <c r="CV8" s="107"/>
    </row>
    <row r="9" spans="1:106" x14ac:dyDescent="0.15">
      <c r="A9" s="44" t="str">
        <f>IF(B9=TRUE,ROW()-COUNTIF(B$8:$B9,FALSE)-4,"")</f>
        <v/>
      </c>
      <c r="B9" s="1" t="b">
        <v>0</v>
      </c>
      <c r="C9" s="88" t="s">
        <v>21</v>
      </c>
      <c r="D9" s="108" t="s">
        <v>22</v>
      </c>
      <c r="E9" s="109">
        <v>44948.25</v>
      </c>
      <c r="F9" s="110" t="s">
        <v>20</v>
      </c>
      <c r="G9" s="111">
        <v>44948.791666666664</v>
      </c>
      <c r="H9" s="112"/>
      <c r="I9" s="113"/>
      <c r="J9" s="114"/>
      <c r="K9" s="115"/>
      <c r="L9" s="116" t="s">
        <v>22</v>
      </c>
      <c r="M9" s="109">
        <v>44970.04583333333</v>
      </c>
      <c r="N9" s="114" t="s">
        <v>20</v>
      </c>
      <c r="O9" s="117">
        <v>44970.854166666664</v>
      </c>
      <c r="P9" s="118"/>
      <c r="Q9" s="119"/>
      <c r="R9" s="119"/>
      <c r="S9" s="120"/>
      <c r="T9" s="112" t="s">
        <v>22</v>
      </c>
      <c r="U9" s="113">
        <v>44977.283333333333</v>
      </c>
      <c r="V9" s="114" t="s">
        <v>20</v>
      </c>
      <c r="W9" s="115">
        <v>44977.875694444447</v>
      </c>
      <c r="X9" s="112"/>
      <c r="Y9" s="113"/>
      <c r="Z9" s="114"/>
      <c r="AA9" s="115"/>
      <c r="AB9" s="112" t="s">
        <v>22</v>
      </c>
      <c r="AC9" s="113">
        <v>44999.708333333336</v>
      </c>
      <c r="AD9" s="114" t="s">
        <v>20</v>
      </c>
      <c r="AE9" s="115">
        <v>45000.291666666664</v>
      </c>
      <c r="AF9" s="118"/>
      <c r="AG9" s="119"/>
      <c r="AH9" s="119"/>
      <c r="AI9" s="120"/>
      <c r="AJ9" s="121" t="str">
        <f t="shared" si="16"/>
        <v>TIANJIN/XINGANG</v>
      </c>
      <c r="AK9" s="122">
        <f t="shared" si="16"/>
        <v>45011.375</v>
      </c>
      <c r="AL9" s="123" t="str">
        <f t="shared" si="0"/>
        <v>-</v>
      </c>
      <c r="AM9" s="124">
        <f t="shared" si="0"/>
        <v>45011.489583333336</v>
      </c>
      <c r="AN9" s="125">
        <f t="shared" si="0"/>
        <v>0</v>
      </c>
      <c r="AO9" s="126">
        <f t="shared" si="0"/>
        <v>0</v>
      </c>
      <c r="AP9" s="123">
        <f t="shared" si="1"/>
        <v>0</v>
      </c>
      <c r="AQ9" s="124">
        <f t="shared" si="1"/>
        <v>0</v>
      </c>
      <c r="AR9" s="127" t="str">
        <f t="shared" si="1"/>
        <v>TIANJIN/XINGANG</v>
      </c>
      <c r="AS9" s="126" t="str">
        <f t="shared" si="1"/>
        <v>OMIT</v>
      </c>
      <c r="AT9" s="123">
        <f t="shared" si="2"/>
        <v>0</v>
      </c>
      <c r="AU9" s="124">
        <f t="shared" si="2"/>
        <v>0</v>
      </c>
      <c r="AV9" s="125">
        <f t="shared" si="2"/>
        <v>0</v>
      </c>
      <c r="AW9" s="126">
        <f t="shared" si="2"/>
        <v>0</v>
      </c>
      <c r="AX9" s="123">
        <f t="shared" si="3"/>
        <v>0</v>
      </c>
      <c r="AY9" s="124">
        <f t="shared" si="3"/>
        <v>0</v>
      </c>
      <c r="AZ9" s="127" t="str">
        <f t="shared" si="3"/>
        <v>TIANJIN/XINGANG</v>
      </c>
      <c r="BA9" s="126">
        <f t="shared" si="3"/>
        <v>45041.353472222225</v>
      </c>
      <c r="BB9" s="123" t="str">
        <f t="shared" si="4"/>
        <v>-</v>
      </c>
      <c r="BC9" s="124">
        <f t="shared" si="4"/>
        <v>45042.353472222225</v>
      </c>
      <c r="BD9" s="125">
        <f t="shared" si="4"/>
        <v>0</v>
      </c>
      <c r="BE9" s="126">
        <f t="shared" si="4"/>
        <v>0</v>
      </c>
      <c r="BF9" s="123">
        <f t="shared" si="5"/>
        <v>0</v>
      </c>
      <c r="BG9" s="124">
        <f t="shared" si="5"/>
        <v>0</v>
      </c>
      <c r="BH9" s="127" t="str">
        <f t="shared" si="5"/>
        <v>TIANJIN/XINGANG</v>
      </c>
      <c r="BI9" s="126">
        <f t="shared" si="5"/>
        <v>45058.513888888891</v>
      </c>
      <c r="BJ9" s="123" t="str">
        <f t="shared" si="6"/>
        <v>-</v>
      </c>
      <c r="BK9" s="128">
        <f t="shared" si="6"/>
        <v>45059.513888888891</v>
      </c>
      <c r="BL9" s="125">
        <f t="shared" si="6"/>
        <v>0</v>
      </c>
      <c r="BM9" s="126">
        <f t="shared" si="6"/>
        <v>0</v>
      </c>
      <c r="BN9" s="123">
        <f t="shared" si="7"/>
        <v>0</v>
      </c>
      <c r="BO9" s="129">
        <f t="shared" si="7"/>
        <v>0</v>
      </c>
      <c r="BP9" s="130" t="str">
        <f t="shared" si="17"/>
        <v>TIANJIN/XINGANG</v>
      </c>
      <c r="BQ9" s="122">
        <f t="shared" si="17"/>
        <v>45070.925694444442</v>
      </c>
      <c r="BR9" s="123" t="str">
        <f t="shared" si="8"/>
        <v>-</v>
      </c>
      <c r="BS9" s="124">
        <f t="shared" si="8"/>
        <v>45072.034722222219</v>
      </c>
      <c r="BT9" s="125">
        <f t="shared" si="8"/>
        <v>0</v>
      </c>
      <c r="BU9" s="126">
        <f t="shared" si="8"/>
        <v>0</v>
      </c>
      <c r="BV9" s="123">
        <f t="shared" si="9"/>
        <v>0</v>
      </c>
      <c r="BW9" s="124">
        <f t="shared" si="9"/>
        <v>0</v>
      </c>
      <c r="BX9" s="127" t="str">
        <f t="shared" si="9"/>
        <v>TIANJIN/XINGANG</v>
      </c>
      <c r="BY9" s="126" t="e">
        <f>#REF!</f>
        <v>#REF!</v>
      </c>
      <c r="BZ9" s="123">
        <f>M75</f>
        <v>45090</v>
      </c>
      <c r="CA9" s="124">
        <f t="shared" si="10"/>
        <v>45091</v>
      </c>
      <c r="CB9" s="125">
        <f t="shared" si="10"/>
        <v>0</v>
      </c>
      <c r="CC9" s="126">
        <f t="shared" si="10"/>
        <v>0</v>
      </c>
      <c r="CD9" s="123">
        <f t="shared" si="11"/>
        <v>0</v>
      </c>
      <c r="CE9" s="124">
        <f t="shared" si="11"/>
        <v>0</v>
      </c>
      <c r="CF9" s="127" t="str">
        <f t="shared" si="11"/>
        <v>TIANJIN/XINGANG</v>
      </c>
      <c r="CG9" s="126">
        <f t="shared" si="11"/>
        <v>45103.306250000001</v>
      </c>
      <c r="CH9" s="123" t="str">
        <f t="shared" si="12"/>
        <v>-</v>
      </c>
      <c r="CI9" s="124">
        <f t="shared" si="12"/>
        <v>45104.306250000001</v>
      </c>
      <c r="CJ9" s="125">
        <f t="shared" si="12"/>
        <v>0</v>
      </c>
      <c r="CK9" s="126">
        <f t="shared" si="12"/>
        <v>0</v>
      </c>
      <c r="CL9" s="123">
        <f t="shared" si="13"/>
        <v>0</v>
      </c>
      <c r="CM9" s="124">
        <f t="shared" si="13"/>
        <v>0</v>
      </c>
      <c r="CN9" s="127">
        <f t="shared" si="13"/>
        <v>0</v>
      </c>
      <c r="CO9" s="126">
        <f t="shared" si="13"/>
        <v>0</v>
      </c>
      <c r="CP9" s="123">
        <f t="shared" si="14"/>
        <v>0</v>
      </c>
      <c r="CQ9" s="128">
        <f t="shared" si="14"/>
        <v>0</v>
      </c>
      <c r="CR9" s="125">
        <f t="shared" si="14"/>
        <v>0</v>
      </c>
      <c r="CS9" s="126">
        <f t="shared" si="14"/>
        <v>0</v>
      </c>
      <c r="CT9" s="123">
        <f t="shared" si="15"/>
        <v>0</v>
      </c>
      <c r="CU9" s="124">
        <f t="shared" si="15"/>
        <v>0</v>
      </c>
      <c r="CV9" s="107"/>
    </row>
    <row r="10" spans="1:106" x14ac:dyDescent="0.15">
      <c r="A10" s="44" t="str">
        <f>IF(B10=TRUE,ROW()-COUNTIF(B$8:$B10,FALSE)-4,"")</f>
        <v/>
      </c>
      <c r="B10" s="1" t="b">
        <v>0</v>
      </c>
      <c r="C10" s="88" t="s">
        <v>23</v>
      </c>
      <c r="D10" s="131" t="s">
        <v>23</v>
      </c>
      <c r="E10" s="113">
        <v>44950</v>
      </c>
      <c r="F10" s="114" t="s">
        <v>20</v>
      </c>
      <c r="G10" s="115">
        <v>44953.85</v>
      </c>
      <c r="H10" s="112"/>
      <c r="I10" s="113"/>
      <c r="J10" s="114"/>
      <c r="K10" s="115"/>
      <c r="L10" s="112"/>
      <c r="M10" s="113"/>
      <c r="N10" s="114"/>
      <c r="O10" s="115"/>
      <c r="P10" s="112"/>
      <c r="Q10" s="132"/>
      <c r="R10" s="114"/>
      <c r="S10" s="120"/>
      <c r="T10" s="112" t="s">
        <v>23</v>
      </c>
      <c r="U10" s="113">
        <v>44979</v>
      </c>
      <c r="V10" s="114" t="s">
        <v>20</v>
      </c>
      <c r="W10" s="115">
        <v>44981.082638888889</v>
      </c>
      <c r="X10" s="112"/>
      <c r="Y10" s="113"/>
      <c r="Z10" s="114"/>
      <c r="AA10" s="115"/>
      <c r="AB10" s="112"/>
      <c r="AC10" s="113"/>
      <c r="AD10" s="114"/>
      <c r="AE10" s="115"/>
      <c r="AF10" s="112"/>
      <c r="AG10" s="132"/>
      <c r="AH10" s="114"/>
      <c r="AI10" s="120"/>
      <c r="AJ10" s="121" t="str">
        <f t="shared" si="16"/>
        <v>QINGDAO</v>
      </c>
      <c r="AK10" s="122">
        <f t="shared" si="16"/>
        <v>45013.027083333334</v>
      </c>
      <c r="AL10" s="123" t="str">
        <f t="shared" si="0"/>
        <v>-</v>
      </c>
      <c r="AM10" s="124">
        <f t="shared" si="0"/>
        <v>45014.193749999999</v>
      </c>
      <c r="AN10" s="125">
        <f t="shared" si="0"/>
        <v>0</v>
      </c>
      <c r="AO10" s="126">
        <f t="shared" si="0"/>
        <v>0</v>
      </c>
      <c r="AP10" s="123">
        <f t="shared" si="1"/>
        <v>0</v>
      </c>
      <c r="AQ10" s="124">
        <f t="shared" si="1"/>
        <v>0</v>
      </c>
      <c r="AR10" s="127">
        <f t="shared" si="1"/>
        <v>0</v>
      </c>
      <c r="AS10" s="126">
        <f>M43</f>
        <v>0</v>
      </c>
      <c r="AT10" s="123">
        <f t="shared" si="2"/>
        <v>0</v>
      </c>
      <c r="AU10" s="124">
        <f t="shared" si="2"/>
        <v>0</v>
      </c>
      <c r="AV10" s="125">
        <f t="shared" si="2"/>
        <v>0</v>
      </c>
      <c r="AW10" s="126">
        <f t="shared" si="2"/>
        <v>0</v>
      </c>
      <c r="AX10" s="123">
        <f t="shared" si="3"/>
        <v>0</v>
      </c>
      <c r="AY10" s="124">
        <f t="shared" si="3"/>
        <v>0</v>
      </c>
      <c r="AZ10" s="127" t="str">
        <f t="shared" si="3"/>
        <v>QINGDAO</v>
      </c>
      <c r="BA10" s="126">
        <f t="shared" si="3"/>
        <v>45043.977777777778</v>
      </c>
      <c r="BB10" s="123" t="str">
        <f t="shared" si="4"/>
        <v>-</v>
      </c>
      <c r="BC10" s="124">
        <f t="shared" si="4"/>
        <v>45044.977777777778</v>
      </c>
      <c r="BD10" s="127">
        <f t="shared" si="4"/>
        <v>0</v>
      </c>
      <c r="BE10" s="126">
        <f t="shared" si="4"/>
        <v>0</v>
      </c>
      <c r="BF10" s="123">
        <f t="shared" si="5"/>
        <v>0</v>
      </c>
      <c r="BG10" s="124">
        <f t="shared" si="5"/>
        <v>0</v>
      </c>
      <c r="BH10" s="127">
        <f t="shared" si="5"/>
        <v>0</v>
      </c>
      <c r="BI10" s="126">
        <f t="shared" si="5"/>
        <v>0</v>
      </c>
      <c r="BJ10" s="123">
        <f t="shared" si="6"/>
        <v>0</v>
      </c>
      <c r="BK10" s="128">
        <f t="shared" si="6"/>
        <v>0</v>
      </c>
      <c r="BL10" s="125">
        <f t="shared" si="6"/>
        <v>0</v>
      </c>
      <c r="BM10" s="126">
        <f t="shared" si="6"/>
        <v>0</v>
      </c>
      <c r="BN10" s="123">
        <f t="shared" si="7"/>
        <v>0</v>
      </c>
      <c r="BO10" s="129">
        <f t="shared" si="7"/>
        <v>0</v>
      </c>
      <c r="BP10" s="130" t="str">
        <f t="shared" si="17"/>
        <v>QINGDAO</v>
      </c>
      <c r="BQ10" s="122">
        <f t="shared" si="17"/>
        <v>45073.754861111112</v>
      </c>
      <c r="BR10" s="123" t="str">
        <f t="shared" si="8"/>
        <v>-</v>
      </c>
      <c r="BS10" s="124">
        <f t="shared" si="8"/>
        <v>45075.359027777777</v>
      </c>
      <c r="BT10" s="125">
        <f t="shared" si="8"/>
        <v>0</v>
      </c>
      <c r="BU10" s="126">
        <f t="shared" si="8"/>
        <v>0</v>
      </c>
      <c r="BV10" s="123">
        <f t="shared" si="9"/>
        <v>0</v>
      </c>
      <c r="BW10" s="124">
        <f t="shared" si="9"/>
        <v>0</v>
      </c>
      <c r="BX10" s="127">
        <f t="shared" si="9"/>
        <v>0</v>
      </c>
      <c r="BY10" s="126">
        <f t="shared" si="9"/>
        <v>0</v>
      </c>
      <c r="BZ10" s="123">
        <f t="shared" si="10"/>
        <v>0</v>
      </c>
      <c r="CA10" s="124">
        <f t="shared" si="10"/>
        <v>0</v>
      </c>
      <c r="CB10" s="125">
        <f t="shared" si="10"/>
        <v>0</v>
      </c>
      <c r="CC10" s="126">
        <f t="shared" si="10"/>
        <v>0</v>
      </c>
      <c r="CD10" s="123">
        <f t="shared" si="11"/>
        <v>0</v>
      </c>
      <c r="CE10" s="124">
        <f t="shared" si="11"/>
        <v>0</v>
      </c>
      <c r="CF10" s="127" t="str">
        <f t="shared" si="11"/>
        <v>QINGDAO</v>
      </c>
      <c r="CG10" s="126">
        <f t="shared" si="11"/>
        <v>45106.468055555553</v>
      </c>
      <c r="CH10" s="123" t="str">
        <f t="shared" si="12"/>
        <v>-</v>
      </c>
      <c r="CI10" s="124">
        <f t="shared" si="12"/>
        <v>45107.468055555553</v>
      </c>
      <c r="CJ10" s="127">
        <f t="shared" si="12"/>
        <v>0</v>
      </c>
      <c r="CK10" s="126">
        <f t="shared" si="12"/>
        <v>0</v>
      </c>
      <c r="CL10" s="123">
        <f t="shared" si="13"/>
        <v>0</v>
      </c>
      <c r="CM10" s="124">
        <f t="shared" si="13"/>
        <v>0</v>
      </c>
      <c r="CN10" s="127">
        <f t="shared" si="13"/>
        <v>0</v>
      </c>
      <c r="CO10" s="126">
        <f t="shared" si="13"/>
        <v>0</v>
      </c>
      <c r="CP10" s="123">
        <f t="shared" si="14"/>
        <v>0</v>
      </c>
      <c r="CQ10" s="128">
        <f t="shared" si="14"/>
        <v>0</v>
      </c>
      <c r="CR10" s="125">
        <f t="shared" si="14"/>
        <v>0</v>
      </c>
      <c r="CS10" s="126">
        <f t="shared" si="14"/>
        <v>0</v>
      </c>
      <c r="CT10" s="123">
        <f t="shared" si="15"/>
        <v>0</v>
      </c>
      <c r="CU10" s="124">
        <f t="shared" si="15"/>
        <v>0</v>
      </c>
      <c r="CV10" s="107"/>
    </row>
    <row r="11" spans="1:106" x14ac:dyDescent="0.15">
      <c r="A11" s="44">
        <f>IF(B11=TRUE,ROW()-COUNTIF(B$8:$B11,FALSE)-4,"")</f>
        <v>4</v>
      </c>
      <c r="B11" s="1" t="b">
        <v>1</v>
      </c>
      <c r="C11" s="133" t="s">
        <v>24</v>
      </c>
      <c r="D11" s="134" t="s">
        <v>24</v>
      </c>
      <c r="E11" s="135">
        <v>44955.324999999997</v>
      </c>
      <c r="F11" s="136" t="s">
        <v>20</v>
      </c>
      <c r="G11" s="117">
        <v>44957.416666666664</v>
      </c>
      <c r="H11" s="137" t="s">
        <v>24</v>
      </c>
      <c r="I11" s="135">
        <v>44959</v>
      </c>
      <c r="J11" s="136" t="s">
        <v>20</v>
      </c>
      <c r="K11" s="117">
        <v>44961</v>
      </c>
      <c r="L11" s="137" t="s">
        <v>24</v>
      </c>
      <c r="M11" s="135">
        <v>44973</v>
      </c>
      <c r="N11" s="136" t="s">
        <v>20</v>
      </c>
      <c r="O11" s="117">
        <v>44975.70208333333</v>
      </c>
      <c r="P11" s="138" t="s">
        <v>24</v>
      </c>
      <c r="Q11" s="139">
        <v>44976</v>
      </c>
      <c r="R11" s="136" t="s">
        <v>20</v>
      </c>
      <c r="S11" s="140">
        <v>44978</v>
      </c>
      <c r="T11" s="137" t="s">
        <v>24</v>
      </c>
      <c r="U11" s="135">
        <v>44982.540972222225</v>
      </c>
      <c r="V11" s="136" t="s">
        <v>20</v>
      </c>
      <c r="W11" s="117">
        <v>44984.915972222225</v>
      </c>
      <c r="X11" s="137" t="s">
        <v>24</v>
      </c>
      <c r="Y11" s="135">
        <v>44980</v>
      </c>
      <c r="Z11" s="136" t="s">
        <v>20</v>
      </c>
      <c r="AA11" s="117">
        <v>44981</v>
      </c>
      <c r="AB11" s="137" t="s">
        <v>24</v>
      </c>
      <c r="AC11" s="135">
        <v>45002.729861111111</v>
      </c>
      <c r="AD11" s="136" t="s">
        <v>20</v>
      </c>
      <c r="AE11" s="117">
        <v>45004.488888888889</v>
      </c>
      <c r="AF11" s="138" t="s">
        <v>24</v>
      </c>
      <c r="AG11" s="139">
        <v>45000</v>
      </c>
      <c r="AH11" s="136" t="s">
        <v>20</v>
      </c>
      <c r="AI11" s="140">
        <v>45003</v>
      </c>
      <c r="AJ11" s="141" t="str">
        <f t="shared" si="16"/>
        <v>BUSAN</v>
      </c>
      <c r="AK11" s="142">
        <f t="shared" si="16"/>
        <v>45015.133333333331</v>
      </c>
      <c r="AL11" s="143" t="str">
        <f t="shared" si="0"/>
        <v>-</v>
      </c>
      <c r="AM11" s="144">
        <f t="shared" si="0"/>
        <v>45017.05</v>
      </c>
      <c r="AN11" s="145" t="str">
        <f t="shared" si="0"/>
        <v>BUSAN</v>
      </c>
      <c r="AO11" s="146">
        <f t="shared" si="0"/>
        <v>45017</v>
      </c>
      <c r="AP11" s="143" t="str">
        <f t="shared" si="1"/>
        <v>-</v>
      </c>
      <c r="AQ11" s="144">
        <f t="shared" si="1"/>
        <v>45018</v>
      </c>
      <c r="AR11" s="145" t="str">
        <f t="shared" si="1"/>
        <v>BUSAN</v>
      </c>
      <c r="AS11" s="146">
        <f>M44</f>
        <v>45029.930555555555</v>
      </c>
      <c r="AT11" s="143" t="str">
        <f t="shared" si="2"/>
        <v>-</v>
      </c>
      <c r="AU11" s="144">
        <f t="shared" si="2"/>
        <v>45032.305555555555</v>
      </c>
      <c r="AV11" s="145" t="str">
        <f t="shared" si="2"/>
        <v>BUSAN</v>
      </c>
      <c r="AW11" s="146">
        <f t="shared" si="2"/>
        <v>45033</v>
      </c>
      <c r="AX11" s="143" t="str">
        <f t="shared" si="3"/>
        <v>-</v>
      </c>
      <c r="AY11" s="144">
        <f t="shared" si="3"/>
        <v>45035</v>
      </c>
      <c r="AZ11" s="145" t="str">
        <f t="shared" si="3"/>
        <v>BUSAN</v>
      </c>
      <c r="BA11" s="146">
        <f t="shared" si="3"/>
        <v>45046.491666666669</v>
      </c>
      <c r="BB11" s="143" t="str">
        <f t="shared" si="4"/>
        <v>-</v>
      </c>
      <c r="BC11" s="144">
        <f t="shared" si="4"/>
        <v>45048.574999999997</v>
      </c>
      <c r="BD11" s="145" t="str">
        <f t="shared" si="4"/>
        <v>BUSAN</v>
      </c>
      <c r="BE11" s="146">
        <f t="shared" si="4"/>
        <v>45049</v>
      </c>
      <c r="BF11" s="143" t="str">
        <f t="shared" si="5"/>
        <v>-</v>
      </c>
      <c r="BG11" s="144">
        <f t="shared" si="5"/>
        <v>45050</v>
      </c>
      <c r="BH11" s="145" t="str">
        <f t="shared" si="5"/>
        <v>BUSAN</v>
      </c>
      <c r="BI11" s="146">
        <f t="shared" si="5"/>
        <v>45061.930555555555</v>
      </c>
      <c r="BJ11" s="143" t="str">
        <f t="shared" si="6"/>
        <v>-</v>
      </c>
      <c r="BK11" s="144">
        <f t="shared" si="6"/>
        <v>45064.097222222219</v>
      </c>
      <c r="BL11" s="145" t="str">
        <f t="shared" si="6"/>
        <v>BUSAN</v>
      </c>
      <c r="BM11" s="146">
        <f t="shared" si="6"/>
        <v>45065</v>
      </c>
      <c r="BN11" s="143" t="str">
        <f t="shared" si="7"/>
        <v>-</v>
      </c>
      <c r="BO11" s="147">
        <f t="shared" si="7"/>
        <v>45067</v>
      </c>
      <c r="BP11" s="148" t="str">
        <f t="shared" si="17"/>
        <v>BUSAN</v>
      </c>
      <c r="BQ11" s="142">
        <f t="shared" si="17"/>
        <v>45077.92291666667</v>
      </c>
      <c r="BR11" s="143" t="str">
        <f t="shared" si="8"/>
        <v>-</v>
      </c>
      <c r="BS11" s="144">
        <f t="shared" si="8"/>
        <v>45080.006249999999</v>
      </c>
      <c r="BT11" s="145" t="str">
        <f t="shared" si="8"/>
        <v>BUSAN</v>
      </c>
      <c r="BU11" s="146">
        <f t="shared" si="8"/>
        <v>45081</v>
      </c>
      <c r="BV11" s="143" t="str">
        <f t="shared" si="9"/>
        <v>-</v>
      </c>
      <c r="BW11" s="144">
        <f t="shared" si="9"/>
        <v>45082</v>
      </c>
      <c r="BX11" s="145" t="str">
        <f t="shared" si="9"/>
        <v>BUSAN</v>
      </c>
      <c r="BY11" s="146">
        <f t="shared" si="9"/>
        <v>45093</v>
      </c>
      <c r="BZ11" s="143" t="str">
        <f t="shared" si="10"/>
        <v>-</v>
      </c>
      <c r="CA11" s="144">
        <f t="shared" si="10"/>
        <v>45096.272222222222</v>
      </c>
      <c r="CB11" s="145" t="str">
        <f t="shared" si="10"/>
        <v>BUSAN</v>
      </c>
      <c r="CC11" s="146">
        <f t="shared" si="10"/>
        <v>45094</v>
      </c>
      <c r="CD11" s="143" t="str">
        <f t="shared" si="11"/>
        <v>-</v>
      </c>
      <c r="CE11" s="144">
        <f t="shared" si="11"/>
        <v>45096</v>
      </c>
      <c r="CF11" s="145" t="str">
        <f t="shared" si="11"/>
        <v>BUSAN</v>
      </c>
      <c r="CG11" s="146">
        <f t="shared" si="11"/>
        <v>45109.918055555558</v>
      </c>
      <c r="CH11" s="143" t="str">
        <f t="shared" si="12"/>
        <v>-</v>
      </c>
      <c r="CI11" s="144">
        <f t="shared" si="12"/>
        <v>45112.404861111114</v>
      </c>
      <c r="CJ11" s="145">
        <f t="shared" si="12"/>
        <v>0</v>
      </c>
      <c r="CK11" s="146">
        <f t="shared" si="12"/>
        <v>0</v>
      </c>
      <c r="CL11" s="143">
        <f t="shared" si="13"/>
        <v>0</v>
      </c>
      <c r="CM11" s="144">
        <f t="shared" si="13"/>
        <v>0</v>
      </c>
      <c r="CN11" s="145">
        <f t="shared" si="13"/>
        <v>0</v>
      </c>
      <c r="CO11" s="146">
        <f t="shared" si="13"/>
        <v>0</v>
      </c>
      <c r="CP11" s="143">
        <f t="shared" si="14"/>
        <v>0</v>
      </c>
      <c r="CQ11" s="144">
        <f t="shared" si="14"/>
        <v>0</v>
      </c>
      <c r="CR11" s="145">
        <f t="shared" si="14"/>
        <v>0</v>
      </c>
      <c r="CS11" s="146">
        <f t="shared" si="14"/>
        <v>0</v>
      </c>
      <c r="CT11" s="143">
        <f t="shared" si="15"/>
        <v>0</v>
      </c>
      <c r="CU11" s="144">
        <f t="shared" si="15"/>
        <v>0</v>
      </c>
      <c r="CV11" s="107"/>
    </row>
    <row r="12" spans="1:106" x14ac:dyDescent="0.15">
      <c r="A12" s="44">
        <f>IF(B12=TRUE,ROW()-COUNTIF(B$8:$B12,FALSE)-4,"")</f>
        <v>5</v>
      </c>
      <c r="B12" s="1" t="b">
        <v>1</v>
      </c>
      <c r="C12" s="149" t="s">
        <v>25</v>
      </c>
      <c r="D12" s="134"/>
      <c r="E12" s="109"/>
      <c r="F12" s="110"/>
      <c r="G12" s="117"/>
      <c r="H12" s="137" t="s">
        <v>26</v>
      </c>
      <c r="I12" s="109">
        <v>44963</v>
      </c>
      <c r="J12" s="110" t="s">
        <v>20</v>
      </c>
      <c r="K12" s="117">
        <v>44963</v>
      </c>
      <c r="L12" s="137"/>
      <c r="M12" s="109"/>
      <c r="N12" s="110"/>
      <c r="O12" s="117"/>
      <c r="P12" s="138" t="s">
        <v>26</v>
      </c>
      <c r="Q12" s="132">
        <v>44980</v>
      </c>
      <c r="R12" s="110" t="s">
        <v>20</v>
      </c>
      <c r="S12" s="140">
        <v>44980</v>
      </c>
      <c r="T12" s="137"/>
      <c r="U12" s="109"/>
      <c r="V12" s="110"/>
      <c r="W12" s="117"/>
      <c r="X12" s="137" t="s">
        <v>26</v>
      </c>
      <c r="Y12" s="109">
        <v>44984</v>
      </c>
      <c r="Z12" s="110" t="s">
        <v>20</v>
      </c>
      <c r="AA12" s="117">
        <v>44984</v>
      </c>
      <c r="AB12" s="137"/>
      <c r="AC12" s="109"/>
      <c r="AD12" s="110"/>
      <c r="AE12" s="117"/>
      <c r="AF12" s="138" t="s">
        <v>26</v>
      </c>
      <c r="AG12" s="132">
        <v>45005</v>
      </c>
      <c r="AH12" s="110" t="s">
        <v>20</v>
      </c>
      <c r="AI12" s="140">
        <v>45005</v>
      </c>
      <c r="AJ12" s="150">
        <f t="shared" si="16"/>
        <v>0</v>
      </c>
      <c r="AK12" s="151">
        <f t="shared" si="16"/>
        <v>0</v>
      </c>
      <c r="AL12" s="152">
        <f t="shared" si="0"/>
        <v>0</v>
      </c>
      <c r="AM12" s="144">
        <f t="shared" si="0"/>
        <v>0</v>
      </c>
      <c r="AN12" s="145" t="str">
        <f t="shared" si="0"/>
        <v>KOBE</v>
      </c>
      <c r="AO12" s="153">
        <f t="shared" si="0"/>
        <v>45020</v>
      </c>
      <c r="AP12" s="152" t="str">
        <f t="shared" si="1"/>
        <v>-</v>
      </c>
      <c r="AQ12" s="144">
        <f t="shared" si="1"/>
        <v>45020</v>
      </c>
      <c r="AR12" s="145">
        <f t="shared" si="1"/>
        <v>0</v>
      </c>
      <c r="AS12" s="153">
        <f t="shared" si="1"/>
        <v>0</v>
      </c>
      <c r="AT12" s="152">
        <f t="shared" si="2"/>
        <v>0</v>
      </c>
      <c r="AU12" s="144">
        <f t="shared" si="2"/>
        <v>0</v>
      </c>
      <c r="AV12" s="145" t="str">
        <f t="shared" si="2"/>
        <v>KOBE</v>
      </c>
      <c r="AW12" s="153">
        <f t="shared" si="2"/>
        <v>45037</v>
      </c>
      <c r="AX12" s="152" t="str">
        <f t="shared" si="3"/>
        <v>-</v>
      </c>
      <c r="AY12" s="144">
        <f t="shared" si="3"/>
        <v>45037</v>
      </c>
      <c r="AZ12" s="145">
        <f t="shared" si="3"/>
        <v>0</v>
      </c>
      <c r="BA12" s="153">
        <f t="shared" si="3"/>
        <v>0</v>
      </c>
      <c r="BB12" s="152">
        <f t="shared" si="4"/>
        <v>0</v>
      </c>
      <c r="BC12" s="144">
        <f t="shared" si="4"/>
        <v>0</v>
      </c>
      <c r="BD12" s="145" t="str">
        <f t="shared" si="4"/>
        <v>KOBE</v>
      </c>
      <c r="BE12" s="153">
        <f t="shared" si="4"/>
        <v>45052</v>
      </c>
      <c r="BF12" s="152" t="str">
        <f t="shared" si="5"/>
        <v>-</v>
      </c>
      <c r="BG12" s="144">
        <f t="shared" si="5"/>
        <v>45052</v>
      </c>
      <c r="BH12" s="145">
        <f t="shared" si="5"/>
        <v>0</v>
      </c>
      <c r="BI12" s="153">
        <f t="shared" si="5"/>
        <v>0</v>
      </c>
      <c r="BJ12" s="152">
        <f t="shared" si="6"/>
        <v>0</v>
      </c>
      <c r="BK12" s="144">
        <f t="shared" si="6"/>
        <v>0</v>
      </c>
      <c r="BL12" s="145" t="str">
        <f t="shared" si="6"/>
        <v>KOBE</v>
      </c>
      <c r="BM12" s="153">
        <f t="shared" si="6"/>
        <v>45069</v>
      </c>
      <c r="BN12" s="152" t="str">
        <f t="shared" si="7"/>
        <v>-</v>
      </c>
      <c r="BO12" s="147">
        <f t="shared" si="7"/>
        <v>45069</v>
      </c>
      <c r="BP12" s="154">
        <f t="shared" si="17"/>
        <v>0</v>
      </c>
      <c r="BQ12" s="151">
        <f t="shared" si="17"/>
        <v>0</v>
      </c>
      <c r="BR12" s="152">
        <f t="shared" si="8"/>
        <v>0</v>
      </c>
      <c r="BS12" s="144">
        <f t="shared" si="8"/>
        <v>0</v>
      </c>
      <c r="BT12" s="145" t="str">
        <f t="shared" si="8"/>
        <v>KOBE</v>
      </c>
      <c r="BU12" s="153">
        <f t="shared" si="8"/>
        <v>45084</v>
      </c>
      <c r="BV12" s="152" t="str">
        <f t="shared" si="9"/>
        <v>-</v>
      </c>
      <c r="BW12" s="144">
        <f t="shared" si="9"/>
        <v>45084</v>
      </c>
      <c r="BX12" s="145">
        <f t="shared" si="9"/>
        <v>0</v>
      </c>
      <c r="BY12" s="153">
        <f t="shared" si="9"/>
        <v>0</v>
      </c>
      <c r="BZ12" s="152">
        <f t="shared" si="10"/>
        <v>0</v>
      </c>
      <c r="CA12" s="144">
        <f t="shared" si="10"/>
        <v>0</v>
      </c>
      <c r="CB12" s="145" t="str">
        <f t="shared" si="10"/>
        <v>KOBE</v>
      </c>
      <c r="CC12" s="153">
        <f t="shared" si="10"/>
        <v>45098</v>
      </c>
      <c r="CD12" s="152" t="str">
        <f t="shared" si="11"/>
        <v>-</v>
      </c>
      <c r="CE12" s="144">
        <f t="shared" si="11"/>
        <v>45098</v>
      </c>
      <c r="CF12" s="145">
        <f t="shared" si="11"/>
        <v>0</v>
      </c>
      <c r="CG12" s="153">
        <f t="shared" si="11"/>
        <v>0</v>
      </c>
      <c r="CH12" s="152">
        <f t="shared" si="12"/>
        <v>0</v>
      </c>
      <c r="CI12" s="144">
        <f t="shared" si="12"/>
        <v>0</v>
      </c>
      <c r="CJ12" s="145">
        <f t="shared" si="12"/>
        <v>0</v>
      </c>
      <c r="CK12" s="153">
        <f t="shared" si="12"/>
        <v>0</v>
      </c>
      <c r="CL12" s="152">
        <f t="shared" si="13"/>
        <v>0</v>
      </c>
      <c r="CM12" s="144">
        <f t="shared" si="13"/>
        <v>0</v>
      </c>
      <c r="CN12" s="145">
        <f t="shared" si="13"/>
        <v>0</v>
      </c>
      <c r="CO12" s="153">
        <f t="shared" si="13"/>
        <v>0</v>
      </c>
      <c r="CP12" s="152">
        <f t="shared" si="14"/>
        <v>0</v>
      </c>
      <c r="CQ12" s="144">
        <f t="shared" si="14"/>
        <v>0</v>
      </c>
      <c r="CR12" s="145">
        <f t="shared" si="14"/>
        <v>0</v>
      </c>
      <c r="CS12" s="153">
        <f t="shared" si="14"/>
        <v>0</v>
      </c>
      <c r="CT12" s="152">
        <f t="shared" si="15"/>
        <v>0</v>
      </c>
      <c r="CU12" s="144">
        <f t="shared" si="15"/>
        <v>0</v>
      </c>
      <c r="CV12" s="107"/>
    </row>
    <row r="13" spans="1:106" x14ac:dyDescent="0.15">
      <c r="A13" s="44">
        <f>IF(B13=TRUE,ROW()-COUNTIF(B$8:$B13,FALSE)-4,"")</f>
        <v>6</v>
      </c>
      <c r="B13" s="1" t="b">
        <v>1</v>
      </c>
      <c r="C13" s="88" t="s">
        <v>27</v>
      </c>
      <c r="D13" s="131"/>
      <c r="E13" s="113"/>
      <c r="F13" s="114"/>
      <c r="G13" s="115"/>
      <c r="H13" s="112" t="s">
        <v>28</v>
      </c>
      <c r="I13" s="113">
        <v>44964</v>
      </c>
      <c r="J13" s="114" t="s">
        <v>20</v>
      </c>
      <c r="K13" s="115">
        <v>44964</v>
      </c>
      <c r="L13" s="112"/>
      <c r="M13" s="113"/>
      <c r="N13" s="114"/>
      <c r="O13" s="115"/>
      <c r="P13" s="155" t="s">
        <v>28</v>
      </c>
      <c r="Q13" s="119">
        <v>44981</v>
      </c>
      <c r="R13" s="114" t="s">
        <v>20</v>
      </c>
      <c r="S13" s="120">
        <v>44981</v>
      </c>
      <c r="T13" s="112"/>
      <c r="U13" s="113"/>
      <c r="V13" s="114"/>
      <c r="W13" s="115"/>
      <c r="X13" s="112" t="s">
        <v>28</v>
      </c>
      <c r="Y13" s="113">
        <v>44985</v>
      </c>
      <c r="Z13" s="114" t="s">
        <v>20</v>
      </c>
      <c r="AA13" s="115">
        <v>44985</v>
      </c>
      <c r="AB13" s="112"/>
      <c r="AC13" s="113"/>
      <c r="AD13" s="114"/>
      <c r="AE13" s="115"/>
      <c r="AF13" s="155" t="s">
        <v>28</v>
      </c>
      <c r="AG13" s="119">
        <v>45006</v>
      </c>
      <c r="AH13" s="114" t="s">
        <v>20</v>
      </c>
      <c r="AI13" s="120">
        <v>45006</v>
      </c>
      <c r="AJ13" s="121">
        <f t="shared" si="16"/>
        <v>0</v>
      </c>
      <c r="AK13" s="122">
        <f t="shared" si="16"/>
        <v>0</v>
      </c>
      <c r="AL13" s="123">
        <f t="shared" si="0"/>
        <v>0</v>
      </c>
      <c r="AM13" s="124">
        <f t="shared" si="0"/>
        <v>0</v>
      </c>
      <c r="AN13" s="127" t="str">
        <f t="shared" si="0"/>
        <v>NAGOYA</v>
      </c>
      <c r="AO13" s="126">
        <f t="shared" si="0"/>
        <v>45021</v>
      </c>
      <c r="AP13" s="123" t="str">
        <f t="shared" si="1"/>
        <v>-</v>
      </c>
      <c r="AQ13" s="124">
        <f t="shared" si="1"/>
        <v>45021</v>
      </c>
      <c r="AR13" s="127">
        <f t="shared" si="1"/>
        <v>0</v>
      </c>
      <c r="AS13" s="126">
        <f t="shared" si="1"/>
        <v>0</v>
      </c>
      <c r="AT13" s="123">
        <f t="shared" si="2"/>
        <v>0</v>
      </c>
      <c r="AU13" s="124">
        <f t="shared" si="2"/>
        <v>0</v>
      </c>
      <c r="AV13" s="127" t="str">
        <f t="shared" si="2"/>
        <v>NAGOYA</v>
      </c>
      <c r="AW13" s="126">
        <f t="shared" si="2"/>
        <v>45038</v>
      </c>
      <c r="AX13" s="123" t="str">
        <f t="shared" si="3"/>
        <v>-</v>
      </c>
      <c r="AY13" s="124">
        <f t="shared" si="3"/>
        <v>45038</v>
      </c>
      <c r="AZ13" s="127">
        <f t="shared" si="3"/>
        <v>0</v>
      </c>
      <c r="BA13" s="126">
        <f t="shared" si="3"/>
        <v>0</v>
      </c>
      <c r="BB13" s="123">
        <f t="shared" si="4"/>
        <v>0</v>
      </c>
      <c r="BC13" s="124">
        <f t="shared" si="4"/>
        <v>0</v>
      </c>
      <c r="BD13" s="127" t="str">
        <f t="shared" si="4"/>
        <v>NAGOYA</v>
      </c>
      <c r="BE13" s="126">
        <f t="shared" si="4"/>
        <v>45054</v>
      </c>
      <c r="BF13" s="123" t="str">
        <f t="shared" si="5"/>
        <v>-</v>
      </c>
      <c r="BG13" s="124">
        <f t="shared" si="5"/>
        <v>45054</v>
      </c>
      <c r="BH13" s="127">
        <f t="shared" si="5"/>
        <v>0</v>
      </c>
      <c r="BI13" s="126">
        <f t="shared" si="5"/>
        <v>0</v>
      </c>
      <c r="BJ13" s="123">
        <f t="shared" si="6"/>
        <v>0</v>
      </c>
      <c r="BK13" s="124">
        <f t="shared" si="6"/>
        <v>0</v>
      </c>
      <c r="BL13" s="127" t="str">
        <f t="shared" si="6"/>
        <v>NAGOYA</v>
      </c>
      <c r="BM13" s="126">
        <f t="shared" si="6"/>
        <v>45070</v>
      </c>
      <c r="BN13" s="123" t="str">
        <f t="shared" si="7"/>
        <v>-</v>
      </c>
      <c r="BO13" s="129">
        <f t="shared" si="7"/>
        <v>45070</v>
      </c>
      <c r="BP13" s="156">
        <f t="shared" si="17"/>
        <v>0</v>
      </c>
      <c r="BQ13" s="122">
        <f t="shared" si="17"/>
        <v>0</v>
      </c>
      <c r="BR13" s="123">
        <f t="shared" si="8"/>
        <v>0</v>
      </c>
      <c r="BS13" s="124">
        <f t="shared" si="8"/>
        <v>0</v>
      </c>
      <c r="BT13" s="127" t="str">
        <f t="shared" si="8"/>
        <v>NAGOYA</v>
      </c>
      <c r="BU13" s="126">
        <f t="shared" si="8"/>
        <v>45085</v>
      </c>
      <c r="BV13" s="123" t="str">
        <f t="shared" si="9"/>
        <v>-</v>
      </c>
      <c r="BW13" s="124">
        <f t="shared" si="9"/>
        <v>45085</v>
      </c>
      <c r="BX13" s="127">
        <f t="shared" si="9"/>
        <v>0</v>
      </c>
      <c r="BY13" s="126">
        <f t="shared" si="9"/>
        <v>0</v>
      </c>
      <c r="BZ13" s="123">
        <f t="shared" si="10"/>
        <v>0</v>
      </c>
      <c r="CA13" s="124">
        <f t="shared" si="10"/>
        <v>0</v>
      </c>
      <c r="CB13" s="127" t="str">
        <f t="shared" si="10"/>
        <v>NAGOYA</v>
      </c>
      <c r="CC13" s="126">
        <f t="shared" si="10"/>
        <v>45099</v>
      </c>
      <c r="CD13" s="123" t="str">
        <f t="shared" si="11"/>
        <v>-</v>
      </c>
      <c r="CE13" s="124">
        <f t="shared" si="11"/>
        <v>45099</v>
      </c>
      <c r="CF13" s="127">
        <f t="shared" si="11"/>
        <v>0</v>
      </c>
      <c r="CG13" s="126">
        <f t="shared" si="11"/>
        <v>0</v>
      </c>
      <c r="CH13" s="123">
        <f t="shared" si="12"/>
        <v>0</v>
      </c>
      <c r="CI13" s="124">
        <f t="shared" si="12"/>
        <v>0</v>
      </c>
      <c r="CJ13" s="127">
        <f t="shared" si="12"/>
        <v>0</v>
      </c>
      <c r="CK13" s="126">
        <f t="shared" si="12"/>
        <v>0</v>
      </c>
      <c r="CL13" s="123">
        <f t="shared" si="13"/>
        <v>0</v>
      </c>
      <c r="CM13" s="124">
        <f t="shared" si="13"/>
        <v>0</v>
      </c>
      <c r="CN13" s="127">
        <f t="shared" si="13"/>
        <v>0</v>
      </c>
      <c r="CO13" s="126">
        <f t="shared" si="13"/>
        <v>0</v>
      </c>
      <c r="CP13" s="123">
        <f t="shared" si="14"/>
        <v>0</v>
      </c>
      <c r="CQ13" s="124">
        <f t="shared" si="14"/>
        <v>0</v>
      </c>
      <c r="CR13" s="127">
        <f t="shared" si="14"/>
        <v>0</v>
      </c>
      <c r="CS13" s="126">
        <f t="shared" si="14"/>
        <v>0</v>
      </c>
      <c r="CT13" s="123">
        <f t="shared" si="15"/>
        <v>0</v>
      </c>
      <c r="CU13" s="124">
        <f t="shared" si="15"/>
        <v>0</v>
      </c>
      <c r="CV13" s="107"/>
    </row>
    <row r="14" spans="1:106" x14ac:dyDescent="0.15">
      <c r="A14" s="44">
        <f>IF(B14=TRUE,ROW()-COUNTIF(B$8:$B14,FALSE)-4,"")</f>
        <v>7</v>
      </c>
      <c r="B14" s="1" t="b">
        <v>1</v>
      </c>
      <c r="C14" s="88" t="s">
        <v>29</v>
      </c>
      <c r="D14" s="157" t="s">
        <v>30</v>
      </c>
      <c r="E14" s="158"/>
      <c r="F14" s="159" t="s">
        <v>31</v>
      </c>
      <c r="G14" s="160"/>
      <c r="H14" s="112" t="s">
        <v>30</v>
      </c>
      <c r="I14" s="113">
        <v>44965</v>
      </c>
      <c r="J14" s="114" t="s">
        <v>20</v>
      </c>
      <c r="K14" s="115">
        <v>44965</v>
      </c>
      <c r="L14" s="112" t="s">
        <v>30</v>
      </c>
      <c r="M14" s="113">
        <v>44978.316666666666</v>
      </c>
      <c r="N14" s="114" t="s">
        <v>20</v>
      </c>
      <c r="O14" s="115">
        <v>44979</v>
      </c>
      <c r="P14" s="155" t="s">
        <v>30</v>
      </c>
      <c r="Q14" s="119">
        <v>44983</v>
      </c>
      <c r="R14" s="114" t="s">
        <v>20</v>
      </c>
      <c r="S14" s="120">
        <v>44984</v>
      </c>
      <c r="T14" s="112" t="s">
        <v>30</v>
      </c>
      <c r="U14" s="113">
        <v>44986.25</v>
      </c>
      <c r="V14" s="114" t="s">
        <v>20</v>
      </c>
      <c r="W14" s="115">
        <v>44987.374305555553</v>
      </c>
      <c r="X14" s="112" t="s">
        <v>30</v>
      </c>
      <c r="Y14" s="113">
        <v>44987</v>
      </c>
      <c r="Z14" s="114" t="s">
        <v>20</v>
      </c>
      <c r="AA14" s="115">
        <v>44987</v>
      </c>
      <c r="AB14" s="112" t="s">
        <v>30</v>
      </c>
      <c r="AC14" s="113">
        <v>45006.993750000001</v>
      </c>
      <c r="AD14" s="114" t="s">
        <v>20</v>
      </c>
      <c r="AE14" s="115">
        <v>45006.87777777778</v>
      </c>
      <c r="AF14" s="155" t="s">
        <v>30</v>
      </c>
      <c r="AG14" s="119">
        <v>45007</v>
      </c>
      <c r="AH14" s="114" t="s">
        <v>20</v>
      </c>
      <c r="AI14" s="120">
        <v>45007</v>
      </c>
      <c r="AJ14" s="121" t="str">
        <f t="shared" si="16"/>
        <v>YOKOHAMA</v>
      </c>
      <c r="AK14" s="122" t="str">
        <f t="shared" si="16"/>
        <v>OMIT</v>
      </c>
      <c r="AL14" s="123">
        <f t="shared" si="0"/>
        <v>0</v>
      </c>
      <c r="AM14" s="124">
        <f t="shared" si="0"/>
        <v>0</v>
      </c>
      <c r="AN14" s="127" t="str">
        <f t="shared" si="0"/>
        <v>YOKOHAMA</v>
      </c>
      <c r="AO14" s="126">
        <f t="shared" si="0"/>
        <v>45022</v>
      </c>
      <c r="AP14" s="123" t="str">
        <f t="shared" si="1"/>
        <v>-</v>
      </c>
      <c r="AQ14" s="124">
        <f t="shared" si="1"/>
        <v>45022</v>
      </c>
      <c r="AR14" s="127" t="str">
        <f t="shared" si="1"/>
        <v>YOKOHAMA</v>
      </c>
      <c r="AS14" s="126">
        <f t="shared" si="1"/>
        <v>45034.194444444445</v>
      </c>
      <c r="AT14" s="123" t="str">
        <f t="shared" si="2"/>
        <v>-</v>
      </c>
      <c r="AU14" s="124">
        <f t="shared" si="2"/>
        <v>45034.694444444445</v>
      </c>
      <c r="AV14" s="127" t="str">
        <f t="shared" si="2"/>
        <v>YOKOHAMA</v>
      </c>
      <c r="AW14" s="126">
        <f t="shared" si="2"/>
        <v>45040</v>
      </c>
      <c r="AX14" s="123" t="str">
        <f t="shared" si="3"/>
        <v>-</v>
      </c>
      <c r="AY14" s="124">
        <f t="shared" si="3"/>
        <v>45040</v>
      </c>
      <c r="AZ14" s="127" t="str">
        <f t="shared" si="3"/>
        <v>YOKOHAMA</v>
      </c>
      <c r="BA14" s="126">
        <f t="shared" si="3"/>
        <v>45050.245833333334</v>
      </c>
      <c r="BB14" s="123" t="str">
        <f t="shared" si="4"/>
        <v>-</v>
      </c>
      <c r="BC14" s="124">
        <f t="shared" si="4"/>
        <v>45051.019444444442</v>
      </c>
      <c r="BD14" s="127" t="str">
        <f t="shared" si="4"/>
        <v>YOKOHAMA</v>
      </c>
      <c r="BE14" s="126">
        <f t="shared" si="4"/>
        <v>45055</v>
      </c>
      <c r="BF14" s="123" t="str">
        <f t="shared" si="5"/>
        <v>-</v>
      </c>
      <c r="BG14" s="124">
        <f t="shared" si="5"/>
        <v>45055</v>
      </c>
      <c r="BH14" s="127" t="str">
        <f t="shared" si="5"/>
        <v>YOKOHAMA</v>
      </c>
      <c r="BI14" s="126">
        <f t="shared" si="5"/>
        <v>45066.948611111111</v>
      </c>
      <c r="BJ14" s="123" t="str">
        <f t="shared" si="6"/>
        <v>-</v>
      </c>
      <c r="BK14" s="128">
        <f t="shared" si="6"/>
        <v>45066.749305555553</v>
      </c>
      <c r="BL14" s="127" t="str">
        <f t="shared" si="6"/>
        <v>YOKOHAMA</v>
      </c>
      <c r="BM14" s="126">
        <f t="shared" si="6"/>
        <v>45071</v>
      </c>
      <c r="BN14" s="123" t="str">
        <f t="shared" si="7"/>
        <v>-</v>
      </c>
      <c r="BO14" s="129">
        <f t="shared" si="7"/>
        <v>45071</v>
      </c>
      <c r="BP14" s="156" t="str">
        <f t="shared" si="17"/>
        <v>YOKOHAMA</v>
      </c>
      <c r="BQ14" s="122" t="e">
        <f>#REF!</f>
        <v>#REF!</v>
      </c>
      <c r="BR14" s="123" t="str">
        <f>E80</f>
        <v>OMIT</v>
      </c>
      <c r="BS14" s="124">
        <f t="shared" si="8"/>
        <v>0</v>
      </c>
      <c r="BT14" s="127" t="str">
        <f t="shared" si="8"/>
        <v>YOKOHAMA</v>
      </c>
      <c r="BU14" s="126">
        <f t="shared" si="8"/>
        <v>45086</v>
      </c>
      <c r="BV14" s="123" t="str">
        <f t="shared" si="9"/>
        <v>-</v>
      </c>
      <c r="BW14" s="124">
        <f t="shared" si="9"/>
        <v>45086</v>
      </c>
      <c r="BX14" s="127" t="str">
        <f t="shared" si="9"/>
        <v>YOKOHAMA</v>
      </c>
      <c r="BY14" s="126">
        <f t="shared" si="9"/>
        <v>45098.216666666667</v>
      </c>
      <c r="BZ14" s="123" t="str">
        <f t="shared" si="10"/>
        <v>-</v>
      </c>
      <c r="CA14" s="124">
        <f t="shared" si="10"/>
        <v>45098.716666666667</v>
      </c>
      <c r="CB14" s="127" t="str">
        <f t="shared" si="10"/>
        <v>YOKOHAMA</v>
      </c>
      <c r="CC14" s="126">
        <f t="shared" si="10"/>
        <v>45100</v>
      </c>
      <c r="CD14" s="123" t="str">
        <f t="shared" si="11"/>
        <v>-</v>
      </c>
      <c r="CE14" s="124">
        <f t="shared" si="11"/>
        <v>45100</v>
      </c>
      <c r="CF14" s="127" t="str">
        <f t="shared" si="11"/>
        <v>YOKOHAMA</v>
      </c>
      <c r="CG14" s="126">
        <f t="shared" si="11"/>
        <v>45114.237500000003</v>
      </c>
      <c r="CH14" s="123" t="str">
        <f t="shared" si="12"/>
        <v>-</v>
      </c>
      <c r="CI14" s="124">
        <f t="shared" si="12"/>
        <v>45114.737500000003</v>
      </c>
      <c r="CJ14" s="127">
        <f t="shared" si="12"/>
        <v>0</v>
      </c>
      <c r="CK14" s="126">
        <f t="shared" si="12"/>
        <v>0</v>
      </c>
      <c r="CL14" s="123">
        <f t="shared" si="13"/>
        <v>0</v>
      </c>
      <c r="CM14" s="124">
        <f t="shared" si="13"/>
        <v>0</v>
      </c>
      <c r="CN14" s="127">
        <f t="shared" si="13"/>
        <v>0</v>
      </c>
      <c r="CO14" s="126">
        <f t="shared" si="13"/>
        <v>0</v>
      </c>
      <c r="CP14" s="123">
        <f t="shared" si="14"/>
        <v>0</v>
      </c>
      <c r="CQ14" s="128">
        <f t="shared" si="14"/>
        <v>0</v>
      </c>
      <c r="CR14" s="127">
        <f t="shared" si="14"/>
        <v>0</v>
      </c>
      <c r="CS14" s="126">
        <f t="shared" si="14"/>
        <v>0</v>
      </c>
      <c r="CT14" s="123">
        <f t="shared" si="15"/>
        <v>0</v>
      </c>
      <c r="CU14" s="124">
        <f t="shared" si="15"/>
        <v>0</v>
      </c>
      <c r="CV14" s="107"/>
    </row>
    <row r="15" spans="1:106" x14ac:dyDescent="0.15">
      <c r="A15" s="44">
        <f>IF(B15=TRUE,ROW()-COUNTIF(B$8:$B15,FALSE)-4,"")</f>
        <v>8</v>
      </c>
      <c r="B15" s="1" t="b">
        <v>1</v>
      </c>
      <c r="C15" s="133"/>
      <c r="D15" s="134"/>
      <c r="E15" s="135"/>
      <c r="F15" s="136"/>
      <c r="G15" s="117"/>
      <c r="H15" s="137"/>
      <c r="I15" s="135"/>
      <c r="J15" s="136"/>
      <c r="K15" s="117"/>
      <c r="L15" s="137"/>
      <c r="M15" s="135"/>
      <c r="N15" s="136"/>
      <c r="O15" s="117"/>
      <c r="P15" s="138"/>
      <c r="Q15" s="139"/>
      <c r="R15" s="136"/>
      <c r="S15" s="140"/>
      <c r="T15" s="137"/>
      <c r="U15" s="135"/>
      <c r="V15" s="136"/>
      <c r="W15" s="117"/>
      <c r="X15" s="137"/>
      <c r="Y15" s="135"/>
      <c r="Z15" s="136"/>
      <c r="AA15" s="117"/>
      <c r="AB15" s="137"/>
      <c r="AC15" s="135"/>
      <c r="AD15" s="136"/>
      <c r="AE15" s="117"/>
      <c r="AF15" s="138"/>
      <c r="AG15" s="139"/>
      <c r="AH15" s="136"/>
      <c r="AI15" s="140"/>
      <c r="AJ15" s="141">
        <f t="shared" si="16"/>
        <v>0</v>
      </c>
      <c r="AK15" s="142">
        <f t="shared" si="16"/>
        <v>0</v>
      </c>
      <c r="AL15" s="143">
        <f t="shared" si="0"/>
        <v>0</v>
      </c>
      <c r="AM15" s="144">
        <f t="shared" si="0"/>
        <v>0</v>
      </c>
      <c r="AN15" s="145">
        <f t="shared" si="0"/>
        <v>0</v>
      </c>
      <c r="AO15" s="146">
        <f t="shared" si="0"/>
        <v>0</v>
      </c>
      <c r="AP15" s="143">
        <f t="shared" si="1"/>
        <v>0</v>
      </c>
      <c r="AQ15" s="144">
        <f t="shared" si="1"/>
        <v>0</v>
      </c>
      <c r="AR15" s="145">
        <f t="shared" si="1"/>
        <v>0</v>
      </c>
      <c r="AS15" s="146">
        <f t="shared" si="1"/>
        <v>0</v>
      </c>
      <c r="AT15" s="143">
        <f t="shared" si="2"/>
        <v>0</v>
      </c>
      <c r="AU15" s="144">
        <f t="shared" si="2"/>
        <v>0</v>
      </c>
      <c r="AV15" s="145">
        <f t="shared" si="2"/>
        <v>0</v>
      </c>
      <c r="AW15" s="146">
        <f t="shared" si="2"/>
        <v>0</v>
      </c>
      <c r="AX15" s="143">
        <f t="shared" si="3"/>
        <v>0</v>
      </c>
      <c r="AY15" s="144">
        <f t="shared" si="3"/>
        <v>0</v>
      </c>
      <c r="AZ15" s="145">
        <f t="shared" si="3"/>
        <v>0</v>
      </c>
      <c r="BA15" s="146">
        <f t="shared" si="3"/>
        <v>0</v>
      </c>
      <c r="BB15" s="143">
        <f t="shared" si="4"/>
        <v>0</v>
      </c>
      <c r="BC15" s="144">
        <f t="shared" si="4"/>
        <v>0</v>
      </c>
      <c r="BD15" s="145">
        <f t="shared" si="4"/>
        <v>0</v>
      </c>
      <c r="BE15" s="146">
        <f t="shared" si="4"/>
        <v>0</v>
      </c>
      <c r="BF15" s="143">
        <f t="shared" si="5"/>
        <v>0</v>
      </c>
      <c r="BG15" s="144">
        <f t="shared" si="5"/>
        <v>0</v>
      </c>
      <c r="BH15" s="145">
        <f t="shared" si="5"/>
        <v>0</v>
      </c>
      <c r="BI15" s="146">
        <f t="shared" si="5"/>
        <v>0</v>
      </c>
      <c r="BJ15" s="143">
        <f t="shared" si="6"/>
        <v>0</v>
      </c>
      <c r="BK15" s="144">
        <f t="shared" si="6"/>
        <v>0</v>
      </c>
      <c r="BL15" s="145">
        <f t="shared" si="6"/>
        <v>0</v>
      </c>
      <c r="BM15" s="161">
        <f t="shared" si="6"/>
        <v>0</v>
      </c>
      <c r="BN15" s="162">
        <f t="shared" si="7"/>
        <v>0</v>
      </c>
      <c r="BO15" s="163">
        <f t="shared" si="7"/>
        <v>0</v>
      </c>
      <c r="BP15" s="148">
        <f t="shared" si="17"/>
        <v>0</v>
      </c>
      <c r="BQ15" s="142">
        <f t="shared" si="17"/>
        <v>0</v>
      </c>
      <c r="BR15" s="143">
        <f t="shared" si="8"/>
        <v>0</v>
      </c>
      <c r="BS15" s="144">
        <f t="shared" si="8"/>
        <v>0</v>
      </c>
      <c r="BT15" s="145">
        <f t="shared" si="8"/>
        <v>0</v>
      </c>
      <c r="BU15" s="146">
        <f t="shared" si="8"/>
        <v>0</v>
      </c>
      <c r="BV15" s="143">
        <f t="shared" si="9"/>
        <v>0</v>
      </c>
      <c r="BW15" s="144">
        <f t="shared" si="9"/>
        <v>0</v>
      </c>
      <c r="BX15" s="145">
        <f t="shared" si="9"/>
        <v>0</v>
      </c>
      <c r="BY15" s="146">
        <f t="shared" si="9"/>
        <v>0</v>
      </c>
      <c r="BZ15" s="143">
        <f t="shared" si="10"/>
        <v>0</v>
      </c>
      <c r="CA15" s="144">
        <f t="shared" si="10"/>
        <v>0</v>
      </c>
      <c r="CB15" s="145">
        <f t="shared" si="10"/>
        <v>0</v>
      </c>
      <c r="CC15" s="146">
        <f t="shared" si="10"/>
        <v>0</v>
      </c>
      <c r="CD15" s="143">
        <f t="shared" si="11"/>
        <v>0</v>
      </c>
      <c r="CE15" s="144">
        <f t="shared" si="11"/>
        <v>0</v>
      </c>
      <c r="CF15" s="145">
        <f t="shared" si="11"/>
        <v>0</v>
      </c>
      <c r="CG15" s="146">
        <f t="shared" si="11"/>
        <v>0</v>
      </c>
      <c r="CH15" s="143">
        <f t="shared" si="12"/>
        <v>0</v>
      </c>
      <c r="CI15" s="144">
        <f t="shared" si="12"/>
        <v>0</v>
      </c>
      <c r="CJ15" s="145">
        <f t="shared" si="12"/>
        <v>0</v>
      </c>
      <c r="CK15" s="146">
        <f t="shared" si="12"/>
        <v>0</v>
      </c>
      <c r="CL15" s="143">
        <f t="shared" si="13"/>
        <v>0</v>
      </c>
      <c r="CM15" s="144">
        <f t="shared" si="13"/>
        <v>0</v>
      </c>
      <c r="CN15" s="145">
        <f t="shared" si="13"/>
        <v>0</v>
      </c>
      <c r="CO15" s="146">
        <f t="shared" si="13"/>
        <v>0</v>
      </c>
      <c r="CP15" s="143">
        <f t="shared" si="14"/>
        <v>0</v>
      </c>
      <c r="CQ15" s="144">
        <f t="shared" si="14"/>
        <v>0</v>
      </c>
      <c r="CR15" s="145">
        <f t="shared" si="14"/>
        <v>0</v>
      </c>
      <c r="CS15" s="161">
        <f t="shared" si="14"/>
        <v>0</v>
      </c>
      <c r="CT15" s="162">
        <f t="shared" si="15"/>
        <v>0</v>
      </c>
      <c r="CU15" s="164">
        <f t="shared" si="15"/>
        <v>0</v>
      </c>
      <c r="CV15" s="107"/>
    </row>
    <row r="16" spans="1:106" x14ac:dyDescent="0.15">
      <c r="A16" s="44" t="str">
        <f>IF(B16=TRUE,ROW()-COUNTIF(B$8:$B16,FALSE)-4,"")</f>
        <v/>
      </c>
      <c r="B16" s="1" t="b">
        <v>0</v>
      </c>
      <c r="C16" s="149" t="s">
        <v>32</v>
      </c>
      <c r="D16" s="134" t="s">
        <v>33</v>
      </c>
      <c r="E16" s="109">
        <v>44966</v>
      </c>
      <c r="F16" s="110" t="s">
        <v>20</v>
      </c>
      <c r="G16" s="117">
        <v>44966.291666666664</v>
      </c>
      <c r="H16" s="137"/>
      <c r="I16" s="109"/>
      <c r="J16" s="110"/>
      <c r="K16" s="117"/>
      <c r="L16" s="165" t="s">
        <v>33</v>
      </c>
      <c r="M16" s="166"/>
      <c r="N16" s="159" t="s">
        <v>31</v>
      </c>
      <c r="O16" s="167"/>
      <c r="P16" s="138"/>
      <c r="Q16" s="132"/>
      <c r="R16" s="110"/>
      <c r="S16" s="140"/>
      <c r="T16" s="137" t="s">
        <v>33</v>
      </c>
      <c r="U16" s="109">
        <v>44994.291666666664</v>
      </c>
      <c r="V16" s="110" t="s">
        <v>20</v>
      </c>
      <c r="W16" s="117">
        <v>44994.708333333336</v>
      </c>
      <c r="X16" s="137"/>
      <c r="Y16" s="109"/>
      <c r="Z16" s="110"/>
      <c r="AA16" s="117"/>
      <c r="AB16" s="137" t="s">
        <v>33</v>
      </c>
      <c r="AC16" s="168">
        <v>45013.461111111108</v>
      </c>
      <c r="AD16" s="169" t="s">
        <v>20</v>
      </c>
      <c r="AE16" s="170">
        <v>45014.37777777778</v>
      </c>
      <c r="AF16" s="138"/>
      <c r="AG16" s="132"/>
      <c r="AH16" s="110"/>
      <c r="AI16" s="140"/>
      <c r="AJ16" s="150" t="str">
        <f t="shared" si="16"/>
        <v>MAJURO</v>
      </c>
      <c r="AK16" s="151">
        <f t="shared" si="16"/>
        <v>45025.324305555558</v>
      </c>
      <c r="AL16" s="152" t="str">
        <f t="shared" si="0"/>
        <v>-</v>
      </c>
      <c r="AM16" s="144">
        <f t="shared" si="0"/>
        <v>45026.324305555558</v>
      </c>
      <c r="AN16" s="145">
        <f t="shared" si="0"/>
        <v>0</v>
      </c>
      <c r="AO16" s="153">
        <f t="shared" si="0"/>
        <v>0</v>
      </c>
      <c r="AP16" s="123">
        <f t="shared" si="1"/>
        <v>0</v>
      </c>
      <c r="AQ16" s="144">
        <f t="shared" si="1"/>
        <v>0</v>
      </c>
      <c r="AR16" s="145" t="str">
        <f t="shared" si="1"/>
        <v>MAJURO</v>
      </c>
      <c r="AS16" s="153">
        <f t="shared" si="1"/>
        <v>45041.333333333336</v>
      </c>
      <c r="AT16" s="152" t="str">
        <f t="shared" si="2"/>
        <v>-</v>
      </c>
      <c r="AU16" s="144">
        <f t="shared" si="2"/>
        <v>45042.25</v>
      </c>
      <c r="AV16" s="145">
        <f t="shared" si="2"/>
        <v>0</v>
      </c>
      <c r="AW16" s="153">
        <f t="shared" si="2"/>
        <v>0</v>
      </c>
      <c r="AX16" s="123">
        <f t="shared" si="3"/>
        <v>0</v>
      </c>
      <c r="AY16" s="144">
        <f t="shared" si="3"/>
        <v>0</v>
      </c>
      <c r="AZ16" s="145" t="str">
        <f t="shared" si="3"/>
        <v>MAJURO</v>
      </c>
      <c r="BA16" s="153">
        <f t="shared" si="3"/>
        <v>45057.411805555559</v>
      </c>
      <c r="BB16" s="152" t="str">
        <f t="shared" si="4"/>
        <v>-</v>
      </c>
      <c r="BC16" s="144">
        <f t="shared" si="4"/>
        <v>45058.328472222223</v>
      </c>
      <c r="BD16" s="145">
        <f t="shared" si="4"/>
        <v>0</v>
      </c>
      <c r="BE16" s="153">
        <f t="shared" si="4"/>
        <v>0</v>
      </c>
      <c r="BF16" s="152">
        <f t="shared" si="5"/>
        <v>0</v>
      </c>
      <c r="BG16" s="144">
        <f t="shared" si="5"/>
        <v>0</v>
      </c>
      <c r="BH16" s="145" t="str">
        <f t="shared" si="5"/>
        <v>MAJURO</v>
      </c>
      <c r="BI16" s="153">
        <f t="shared" si="5"/>
        <v>45073.333333333336</v>
      </c>
      <c r="BJ16" s="152" t="str">
        <f t="shared" si="6"/>
        <v>-</v>
      </c>
      <c r="BK16" s="144">
        <f t="shared" si="6"/>
        <v>45074.25</v>
      </c>
      <c r="BL16" s="145">
        <f t="shared" si="6"/>
        <v>0</v>
      </c>
      <c r="BM16" s="171">
        <f t="shared" si="6"/>
        <v>0</v>
      </c>
      <c r="BN16" s="172">
        <f t="shared" si="7"/>
        <v>0</v>
      </c>
      <c r="BO16" s="163">
        <f t="shared" si="7"/>
        <v>0</v>
      </c>
      <c r="BP16" s="154" t="str">
        <f t="shared" si="17"/>
        <v>MAJURO</v>
      </c>
      <c r="BQ16" s="151">
        <f t="shared" si="17"/>
        <v>45087.461111111108</v>
      </c>
      <c r="BR16" s="152" t="str">
        <f t="shared" si="8"/>
        <v>-</v>
      </c>
      <c r="BS16" s="144">
        <f t="shared" si="8"/>
        <v>45088.461111111108</v>
      </c>
      <c r="BT16" s="145">
        <f t="shared" si="8"/>
        <v>0</v>
      </c>
      <c r="BU16" s="153">
        <f t="shared" si="8"/>
        <v>0</v>
      </c>
      <c r="BV16" s="123">
        <f t="shared" si="9"/>
        <v>0</v>
      </c>
      <c r="BW16" s="144">
        <f t="shared" si="9"/>
        <v>0</v>
      </c>
      <c r="BX16" s="145" t="str">
        <f t="shared" si="9"/>
        <v>MAJURO</v>
      </c>
      <c r="BY16" s="153">
        <f t="shared" si="9"/>
        <v>45105.3</v>
      </c>
      <c r="BZ16" s="152" t="str">
        <f t="shared" si="10"/>
        <v>-</v>
      </c>
      <c r="CA16" s="144">
        <f t="shared" si="10"/>
        <v>45106.216666666667</v>
      </c>
      <c r="CB16" s="145">
        <f t="shared" si="10"/>
        <v>0</v>
      </c>
      <c r="CC16" s="153">
        <f t="shared" si="10"/>
        <v>0</v>
      </c>
      <c r="CD16" s="123">
        <f t="shared" si="11"/>
        <v>0</v>
      </c>
      <c r="CE16" s="144">
        <f t="shared" si="11"/>
        <v>0</v>
      </c>
      <c r="CF16" s="145" t="str">
        <f t="shared" si="11"/>
        <v>MAJURO</v>
      </c>
      <c r="CG16" s="153">
        <f t="shared" si="11"/>
        <v>45121.40347222222</v>
      </c>
      <c r="CH16" s="152" t="str">
        <f t="shared" si="12"/>
        <v>-</v>
      </c>
      <c r="CI16" s="144">
        <f t="shared" si="12"/>
        <v>45122.320138888892</v>
      </c>
      <c r="CJ16" s="145">
        <f t="shared" si="12"/>
        <v>0</v>
      </c>
      <c r="CK16" s="153">
        <f t="shared" si="12"/>
        <v>0</v>
      </c>
      <c r="CL16" s="152">
        <f t="shared" si="13"/>
        <v>0</v>
      </c>
      <c r="CM16" s="144">
        <f t="shared" si="13"/>
        <v>0</v>
      </c>
      <c r="CN16" s="145">
        <f t="shared" si="13"/>
        <v>0</v>
      </c>
      <c r="CO16" s="153">
        <f t="shared" si="13"/>
        <v>0</v>
      </c>
      <c r="CP16" s="152">
        <f t="shared" si="14"/>
        <v>0</v>
      </c>
      <c r="CQ16" s="144">
        <f t="shared" si="14"/>
        <v>0</v>
      </c>
      <c r="CR16" s="145">
        <f t="shared" si="14"/>
        <v>0</v>
      </c>
      <c r="CS16" s="171">
        <f t="shared" si="14"/>
        <v>0</v>
      </c>
      <c r="CT16" s="172">
        <f t="shared" si="15"/>
        <v>0</v>
      </c>
      <c r="CU16" s="164">
        <f t="shared" si="15"/>
        <v>0</v>
      </c>
      <c r="CV16" s="107"/>
    </row>
    <row r="17" spans="1:100" x14ac:dyDescent="0.15">
      <c r="A17" s="44">
        <f>IF(B17=TRUE,ROW()-COUNTIF(B$8:$B17,FALSE)-4,"")</f>
        <v>9</v>
      </c>
      <c r="B17" s="1" t="b">
        <v>1</v>
      </c>
      <c r="C17" s="88" t="s">
        <v>34</v>
      </c>
      <c r="D17" s="173" t="s">
        <v>35</v>
      </c>
      <c r="E17" s="174"/>
      <c r="F17" s="159" t="s">
        <v>31</v>
      </c>
      <c r="G17" s="175"/>
      <c r="H17" s="176"/>
      <c r="I17" s="113"/>
      <c r="J17" s="114"/>
      <c r="K17" s="177"/>
      <c r="L17" s="176" t="s">
        <v>35</v>
      </c>
      <c r="M17" s="113">
        <v>44986.228472222225</v>
      </c>
      <c r="N17" s="114" t="s">
        <v>20</v>
      </c>
      <c r="O17" s="177">
        <v>44988.728472222225</v>
      </c>
      <c r="P17" s="178"/>
      <c r="Q17" s="119"/>
      <c r="R17" s="114"/>
      <c r="S17" s="179"/>
      <c r="T17" s="180" t="s">
        <v>35</v>
      </c>
      <c r="U17" s="158"/>
      <c r="V17" s="159" t="s">
        <v>31</v>
      </c>
      <c r="W17" s="181"/>
      <c r="X17" s="176"/>
      <c r="Y17" s="113"/>
      <c r="Z17" s="114"/>
      <c r="AA17" s="177"/>
      <c r="AB17" s="176" t="s">
        <v>35</v>
      </c>
      <c r="AC17" s="182">
        <v>45015.419444444444</v>
      </c>
      <c r="AD17" s="183" t="s">
        <v>20</v>
      </c>
      <c r="AE17" s="184">
        <v>45017.419444444444</v>
      </c>
      <c r="AF17" s="178"/>
      <c r="AG17" s="119"/>
      <c r="AH17" s="114"/>
      <c r="AI17" s="179"/>
      <c r="AJ17" s="121" t="str">
        <f t="shared" si="16"/>
        <v>TARAWA</v>
      </c>
      <c r="AK17" s="122" t="str">
        <f t="shared" si="16"/>
        <v>OMIT</v>
      </c>
      <c r="AL17" s="123">
        <f t="shared" si="0"/>
        <v>0</v>
      </c>
      <c r="AM17" s="185">
        <f t="shared" si="0"/>
        <v>0</v>
      </c>
      <c r="AN17" s="186">
        <f t="shared" si="0"/>
        <v>0</v>
      </c>
      <c r="AO17" s="126">
        <f t="shared" si="0"/>
        <v>0</v>
      </c>
      <c r="AP17" s="123">
        <f t="shared" si="1"/>
        <v>0</v>
      </c>
      <c r="AQ17" s="185">
        <f t="shared" si="1"/>
        <v>0</v>
      </c>
      <c r="AR17" s="186" t="str">
        <f t="shared" si="1"/>
        <v>TARAWA</v>
      </c>
      <c r="AS17" s="126">
        <f t="shared" si="1"/>
        <v>45043.291666666664</v>
      </c>
      <c r="AT17" s="123" t="str">
        <f t="shared" si="2"/>
        <v>-</v>
      </c>
      <c r="AU17" s="185">
        <f t="shared" si="2"/>
        <v>45045.291666666664</v>
      </c>
      <c r="AV17" s="186">
        <f t="shared" si="2"/>
        <v>0</v>
      </c>
      <c r="AW17" s="126">
        <f t="shared" si="2"/>
        <v>0</v>
      </c>
      <c r="AX17" s="123">
        <f t="shared" si="3"/>
        <v>0</v>
      </c>
      <c r="AY17" s="185">
        <f t="shared" si="3"/>
        <v>0</v>
      </c>
      <c r="AZ17" s="186" t="str">
        <f t="shared" si="3"/>
        <v>TARAWA</v>
      </c>
      <c r="BA17" s="126" t="str">
        <f t="shared" si="3"/>
        <v>OMIT</v>
      </c>
      <c r="BB17" s="123">
        <f t="shared" si="4"/>
        <v>0</v>
      </c>
      <c r="BC17" s="185">
        <f t="shared" si="4"/>
        <v>0</v>
      </c>
      <c r="BD17" s="186">
        <f t="shared" si="4"/>
        <v>0</v>
      </c>
      <c r="BE17" s="126">
        <f t="shared" si="4"/>
        <v>0</v>
      </c>
      <c r="BF17" s="123">
        <f t="shared" si="5"/>
        <v>0</v>
      </c>
      <c r="BG17" s="185">
        <f t="shared" si="5"/>
        <v>0</v>
      </c>
      <c r="BH17" s="186" t="str">
        <f t="shared" si="5"/>
        <v>TARAWA</v>
      </c>
      <c r="BI17" s="126">
        <f t="shared" si="5"/>
        <v>45075.291666666664</v>
      </c>
      <c r="BJ17" s="123" t="str">
        <f t="shared" si="6"/>
        <v>-</v>
      </c>
      <c r="BK17" s="185">
        <f t="shared" si="6"/>
        <v>45077.791666666664</v>
      </c>
      <c r="BL17" s="186">
        <f t="shared" si="6"/>
        <v>0</v>
      </c>
      <c r="BM17" s="187">
        <f t="shared" si="6"/>
        <v>0</v>
      </c>
      <c r="BN17" s="188">
        <f t="shared" si="7"/>
        <v>0</v>
      </c>
      <c r="BO17" s="189">
        <f t="shared" si="7"/>
        <v>0</v>
      </c>
      <c r="BP17" s="156" t="str">
        <f t="shared" si="17"/>
        <v>TARAWA</v>
      </c>
      <c r="BQ17" s="122" t="e">
        <f>#REF!</f>
        <v>#REF!</v>
      </c>
      <c r="BR17" s="123" t="str">
        <f>E83</f>
        <v>OMIT</v>
      </c>
      <c r="BS17" s="185">
        <f t="shared" si="8"/>
        <v>0</v>
      </c>
      <c r="BT17" s="186">
        <f t="shared" si="8"/>
        <v>0</v>
      </c>
      <c r="BU17" s="126">
        <f t="shared" si="8"/>
        <v>0</v>
      </c>
      <c r="BV17" s="123">
        <f t="shared" si="9"/>
        <v>0</v>
      </c>
      <c r="BW17" s="185">
        <f t="shared" si="9"/>
        <v>0</v>
      </c>
      <c r="BX17" s="186" t="str">
        <f t="shared" si="9"/>
        <v>TARAWA</v>
      </c>
      <c r="BY17" s="126">
        <f t="shared" si="9"/>
        <v>45107.259027777778</v>
      </c>
      <c r="BZ17" s="123" t="str">
        <f t="shared" si="10"/>
        <v>-</v>
      </c>
      <c r="CA17" s="185">
        <f t="shared" si="10"/>
        <v>45109.759027777778</v>
      </c>
      <c r="CB17" s="186">
        <f t="shared" si="10"/>
        <v>0</v>
      </c>
      <c r="CC17" s="126">
        <f t="shared" si="10"/>
        <v>0</v>
      </c>
      <c r="CD17" s="123">
        <f t="shared" si="11"/>
        <v>0</v>
      </c>
      <c r="CE17" s="185">
        <f t="shared" si="11"/>
        <v>0</v>
      </c>
      <c r="CF17" s="186" t="str">
        <f t="shared" si="11"/>
        <v>TARAWA</v>
      </c>
      <c r="CG17" s="126" t="e">
        <f>#REF!</f>
        <v>#REF!</v>
      </c>
      <c r="CH17" s="123" t="str">
        <f>U83</f>
        <v>OMIT</v>
      </c>
      <c r="CI17" s="185">
        <f t="shared" si="12"/>
        <v>0</v>
      </c>
      <c r="CJ17" s="186">
        <f t="shared" si="12"/>
        <v>0</v>
      </c>
      <c r="CK17" s="126">
        <f t="shared" si="12"/>
        <v>0</v>
      </c>
      <c r="CL17" s="123">
        <f t="shared" si="13"/>
        <v>0</v>
      </c>
      <c r="CM17" s="185">
        <f t="shared" si="13"/>
        <v>0</v>
      </c>
      <c r="CN17" s="186">
        <f t="shared" si="13"/>
        <v>0</v>
      </c>
      <c r="CO17" s="126">
        <f t="shared" si="13"/>
        <v>0</v>
      </c>
      <c r="CP17" s="123">
        <f t="shared" si="14"/>
        <v>0</v>
      </c>
      <c r="CQ17" s="185">
        <f t="shared" si="14"/>
        <v>0</v>
      </c>
      <c r="CR17" s="186">
        <f t="shared" si="14"/>
        <v>0</v>
      </c>
      <c r="CS17" s="187">
        <f t="shared" si="14"/>
        <v>0</v>
      </c>
      <c r="CT17" s="188">
        <f t="shared" si="15"/>
        <v>0</v>
      </c>
      <c r="CU17" s="190">
        <f t="shared" si="15"/>
        <v>0</v>
      </c>
      <c r="CV17" s="107"/>
    </row>
    <row r="18" spans="1:100" x14ac:dyDescent="0.15">
      <c r="A18" s="44">
        <f>IF(B18=TRUE,ROW()-COUNTIF(B$8:$B18,FALSE)-4,"")</f>
        <v>10</v>
      </c>
      <c r="B18" s="1" t="b">
        <v>1</v>
      </c>
      <c r="C18" s="88" t="s">
        <v>36</v>
      </c>
      <c r="D18" s="131"/>
      <c r="E18" s="113"/>
      <c r="F18" s="114"/>
      <c r="G18" s="115"/>
      <c r="H18" s="112" t="s">
        <v>37</v>
      </c>
      <c r="I18" s="135">
        <v>44975</v>
      </c>
      <c r="J18" s="110" t="s">
        <v>20</v>
      </c>
      <c r="K18" s="117">
        <v>44975</v>
      </c>
      <c r="L18" s="112"/>
      <c r="M18" s="113"/>
      <c r="N18" s="114"/>
      <c r="O18" s="115"/>
      <c r="P18" s="155" t="s">
        <v>37</v>
      </c>
      <c r="Q18" s="119">
        <v>44994</v>
      </c>
      <c r="R18" s="110" t="s">
        <v>20</v>
      </c>
      <c r="S18" s="120">
        <v>44995</v>
      </c>
      <c r="T18" s="112"/>
      <c r="U18" s="113"/>
      <c r="V18" s="114"/>
      <c r="W18" s="115"/>
      <c r="X18" s="112" t="s">
        <v>37</v>
      </c>
      <c r="Y18" s="135">
        <v>44999</v>
      </c>
      <c r="Z18" s="110" t="s">
        <v>20</v>
      </c>
      <c r="AA18" s="117">
        <v>44999</v>
      </c>
      <c r="AB18" s="112"/>
      <c r="AC18" s="182"/>
      <c r="AD18" s="183"/>
      <c r="AE18" s="191"/>
      <c r="AF18" s="155" t="s">
        <v>37</v>
      </c>
      <c r="AG18" s="192">
        <v>45018</v>
      </c>
      <c r="AH18" s="169" t="s">
        <v>20</v>
      </c>
      <c r="AI18" s="193">
        <v>45019</v>
      </c>
      <c r="AJ18" s="121">
        <f t="shared" si="16"/>
        <v>0</v>
      </c>
      <c r="AK18" s="122">
        <f t="shared" si="16"/>
        <v>0</v>
      </c>
      <c r="AL18" s="123">
        <f t="shared" si="0"/>
        <v>0</v>
      </c>
      <c r="AM18" s="124">
        <f t="shared" si="0"/>
        <v>0</v>
      </c>
      <c r="AN18" s="127" t="str">
        <f t="shared" si="0"/>
        <v>HONIARA</v>
      </c>
      <c r="AO18" s="126">
        <f t="shared" si="0"/>
        <v>45034</v>
      </c>
      <c r="AP18" s="123" t="str">
        <f t="shared" si="1"/>
        <v>-</v>
      </c>
      <c r="AQ18" s="124">
        <f t="shared" si="1"/>
        <v>45034</v>
      </c>
      <c r="AR18" s="127">
        <f t="shared" si="1"/>
        <v>0</v>
      </c>
      <c r="AS18" s="126">
        <f t="shared" si="1"/>
        <v>0</v>
      </c>
      <c r="AT18" s="123">
        <f t="shared" si="2"/>
        <v>0</v>
      </c>
      <c r="AU18" s="124">
        <f t="shared" si="2"/>
        <v>0</v>
      </c>
      <c r="AV18" s="127" t="str">
        <f t="shared" si="2"/>
        <v>HONIARA</v>
      </c>
      <c r="AW18" s="126">
        <f t="shared" si="2"/>
        <v>45051</v>
      </c>
      <c r="AX18" s="123" t="str">
        <f t="shared" si="3"/>
        <v>-</v>
      </c>
      <c r="AY18" s="124">
        <f t="shared" si="3"/>
        <v>45052</v>
      </c>
      <c r="AZ18" s="127">
        <f t="shared" si="3"/>
        <v>0</v>
      </c>
      <c r="BA18" s="126">
        <f t="shared" si="3"/>
        <v>0</v>
      </c>
      <c r="BB18" s="123">
        <f t="shared" si="4"/>
        <v>0</v>
      </c>
      <c r="BC18" s="124">
        <f t="shared" si="4"/>
        <v>0</v>
      </c>
      <c r="BD18" s="127" t="str">
        <f t="shared" si="4"/>
        <v>HONIARA</v>
      </c>
      <c r="BE18" s="126">
        <f t="shared" si="4"/>
        <v>45067</v>
      </c>
      <c r="BF18" s="123" t="str">
        <f t="shared" si="5"/>
        <v>-</v>
      </c>
      <c r="BG18" s="128">
        <f t="shared" si="5"/>
        <v>45067</v>
      </c>
      <c r="BH18" s="127">
        <f t="shared" si="5"/>
        <v>0</v>
      </c>
      <c r="BI18" s="187">
        <f t="shared" si="5"/>
        <v>0</v>
      </c>
      <c r="BJ18" s="188">
        <f t="shared" si="6"/>
        <v>0</v>
      </c>
      <c r="BK18" s="194">
        <f t="shared" si="6"/>
        <v>0</v>
      </c>
      <c r="BL18" s="127" t="str">
        <f t="shared" si="6"/>
        <v>HONIARA</v>
      </c>
      <c r="BM18" s="187">
        <f t="shared" si="6"/>
        <v>45082</v>
      </c>
      <c r="BN18" s="188" t="str">
        <f t="shared" si="7"/>
        <v>-</v>
      </c>
      <c r="BO18" s="195">
        <f t="shared" si="7"/>
        <v>45083</v>
      </c>
      <c r="BP18" s="156">
        <f t="shared" si="17"/>
        <v>0</v>
      </c>
      <c r="BQ18" s="122">
        <f t="shared" si="17"/>
        <v>0</v>
      </c>
      <c r="BR18" s="123">
        <f t="shared" si="8"/>
        <v>0</v>
      </c>
      <c r="BS18" s="124">
        <f t="shared" si="8"/>
        <v>0</v>
      </c>
      <c r="BT18" s="127" t="str">
        <f t="shared" si="8"/>
        <v>HONIARA</v>
      </c>
      <c r="BU18" s="126">
        <f t="shared" si="8"/>
        <v>45098</v>
      </c>
      <c r="BV18" s="123" t="str">
        <f t="shared" si="9"/>
        <v>-</v>
      </c>
      <c r="BW18" s="124">
        <f t="shared" si="9"/>
        <v>45098</v>
      </c>
      <c r="BX18" s="127">
        <f t="shared" si="9"/>
        <v>0</v>
      </c>
      <c r="BY18" s="126">
        <f t="shared" si="9"/>
        <v>0</v>
      </c>
      <c r="BZ18" s="123">
        <f t="shared" si="10"/>
        <v>0</v>
      </c>
      <c r="CA18" s="124">
        <f t="shared" si="10"/>
        <v>0</v>
      </c>
      <c r="CB18" s="127" t="str">
        <f t="shared" si="10"/>
        <v>HONIARA</v>
      </c>
      <c r="CC18" s="126">
        <f t="shared" si="10"/>
        <v>45111</v>
      </c>
      <c r="CD18" s="123" t="str">
        <f t="shared" si="11"/>
        <v>-</v>
      </c>
      <c r="CE18" s="124">
        <f t="shared" si="11"/>
        <v>45112</v>
      </c>
      <c r="CF18" s="127">
        <f t="shared" si="11"/>
        <v>0</v>
      </c>
      <c r="CG18" s="126">
        <f t="shared" si="11"/>
        <v>0</v>
      </c>
      <c r="CH18" s="123">
        <f t="shared" si="12"/>
        <v>0</v>
      </c>
      <c r="CI18" s="124">
        <f t="shared" si="12"/>
        <v>0</v>
      </c>
      <c r="CJ18" s="127">
        <f t="shared" si="12"/>
        <v>0</v>
      </c>
      <c r="CK18" s="126">
        <f t="shared" si="12"/>
        <v>0</v>
      </c>
      <c r="CL18" s="123">
        <f t="shared" si="13"/>
        <v>0</v>
      </c>
      <c r="CM18" s="128">
        <f t="shared" si="13"/>
        <v>0</v>
      </c>
      <c r="CN18" s="127">
        <f t="shared" si="13"/>
        <v>0</v>
      </c>
      <c r="CO18" s="187">
        <f t="shared" si="13"/>
        <v>0</v>
      </c>
      <c r="CP18" s="188">
        <f t="shared" si="14"/>
        <v>0</v>
      </c>
      <c r="CQ18" s="194">
        <f t="shared" si="14"/>
        <v>0</v>
      </c>
      <c r="CR18" s="127">
        <f t="shared" si="14"/>
        <v>0</v>
      </c>
      <c r="CS18" s="187">
        <f t="shared" si="14"/>
        <v>0</v>
      </c>
      <c r="CT18" s="188">
        <f t="shared" si="15"/>
        <v>0</v>
      </c>
      <c r="CU18" s="194">
        <f t="shared" si="15"/>
        <v>0</v>
      </c>
      <c r="CV18" s="107"/>
    </row>
    <row r="19" spans="1:100" x14ac:dyDescent="0.15">
      <c r="A19" s="44">
        <f>IF(B19=TRUE,ROW()-COUNTIF(B$8:$B19,FALSE)-4,"")</f>
        <v>11</v>
      </c>
      <c r="B19" s="1" t="b">
        <v>1</v>
      </c>
      <c r="C19" s="133" t="s">
        <v>38</v>
      </c>
      <c r="D19" s="134"/>
      <c r="E19" s="135"/>
      <c r="F19" s="136"/>
      <c r="G19" s="117"/>
      <c r="H19" s="137" t="s">
        <v>39</v>
      </c>
      <c r="I19" s="196">
        <v>44978</v>
      </c>
      <c r="J19" s="197" t="s">
        <v>20</v>
      </c>
      <c r="K19" s="177">
        <v>44978</v>
      </c>
      <c r="L19" s="137"/>
      <c r="M19" s="135"/>
      <c r="N19" s="136"/>
      <c r="O19" s="117"/>
      <c r="P19" s="138"/>
      <c r="Q19" s="139"/>
      <c r="R19" s="197"/>
      <c r="S19" s="140"/>
      <c r="T19" s="137"/>
      <c r="U19" s="135"/>
      <c r="V19" s="136"/>
      <c r="W19" s="117"/>
      <c r="X19" s="137" t="s">
        <v>39</v>
      </c>
      <c r="Y19" s="196">
        <v>45002</v>
      </c>
      <c r="Z19" s="197" t="s">
        <v>20</v>
      </c>
      <c r="AA19" s="177">
        <v>45002</v>
      </c>
      <c r="AB19" s="137"/>
      <c r="AC19" s="198"/>
      <c r="AD19" s="199"/>
      <c r="AE19" s="170"/>
      <c r="AF19" s="138"/>
      <c r="AG19" s="200"/>
      <c r="AH19" s="201"/>
      <c r="AI19" s="202"/>
      <c r="AJ19" s="141">
        <f t="shared" si="16"/>
        <v>0</v>
      </c>
      <c r="AK19" s="142">
        <f t="shared" si="16"/>
        <v>0</v>
      </c>
      <c r="AL19" s="152">
        <f t="shared" si="0"/>
        <v>0</v>
      </c>
      <c r="AM19" s="144">
        <f t="shared" si="0"/>
        <v>0</v>
      </c>
      <c r="AN19" s="145" t="str">
        <f t="shared" si="0"/>
        <v>SANTO</v>
      </c>
      <c r="AO19" s="146">
        <f t="shared" si="0"/>
        <v>45037</v>
      </c>
      <c r="AP19" s="123" t="str">
        <f t="shared" si="1"/>
        <v>-</v>
      </c>
      <c r="AQ19" s="144">
        <f t="shared" si="1"/>
        <v>45037</v>
      </c>
      <c r="AR19" s="145">
        <f t="shared" si="1"/>
        <v>0</v>
      </c>
      <c r="AS19" s="146">
        <f t="shared" si="1"/>
        <v>0</v>
      </c>
      <c r="AT19" s="143">
        <f t="shared" si="2"/>
        <v>0</v>
      </c>
      <c r="AU19" s="144">
        <f t="shared" si="2"/>
        <v>0</v>
      </c>
      <c r="AV19" s="145">
        <f t="shared" si="2"/>
        <v>0</v>
      </c>
      <c r="AW19" s="146">
        <f t="shared" si="2"/>
        <v>0</v>
      </c>
      <c r="AX19" s="123">
        <f t="shared" si="3"/>
        <v>0</v>
      </c>
      <c r="AY19" s="144">
        <f t="shared" si="3"/>
        <v>0</v>
      </c>
      <c r="AZ19" s="145">
        <f t="shared" si="3"/>
        <v>0</v>
      </c>
      <c r="BA19" s="146">
        <f t="shared" si="3"/>
        <v>0</v>
      </c>
      <c r="BB19" s="143">
        <f t="shared" si="4"/>
        <v>0</v>
      </c>
      <c r="BC19" s="144">
        <f t="shared" si="4"/>
        <v>0</v>
      </c>
      <c r="BD19" s="145" t="str">
        <f t="shared" si="4"/>
        <v>SANTO</v>
      </c>
      <c r="BE19" s="146">
        <f t="shared" si="4"/>
        <v>45069</v>
      </c>
      <c r="BF19" s="152" t="str">
        <f t="shared" si="5"/>
        <v>-</v>
      </c>
      <c r="BG19" s="144">
        <f t="shared" si="5"/>
        <v>45069</v>
      </c>
      <c r="BH19" s="145">
        <f t="shared" si="5"/>
        <v>0</v>
      </c>
      <c r="BI19" s="161">
        <f t="shared" si="5"/>
        <v>0</v>
      </c>
      <c r="BJ19" s="162">
        <f t="shared" si="6"/>
        <v>0</v>
      </c>
      <c r="BK19" s="164">
        <f t="shared" si="6"/>
        <v>0</v>
      </c>
      <c r="BL19" s="145">
        <f t="shared" si="6"/>
        <v>0</v>
      </c>
      <c r="BM19" s="161">
        <f t="shared" si="6"/>
        <v>0</v>
      </c>
      <c r="BN19" s="172">
        <f t="shared" si="7"/>
        <v>0</v>
      </c>
      <c r="BO19" s="163">
        <f t="shared" si="7"/>
        <v>0</v>
      </c>
      <c r="BP19" s="148">
        <f t="shared" si="17"/>
        <v>0</v>
      </c>
      <c r="BQ19" s="142">
        <f t="shared" si="17"/>
        <v>0</v>
      </c>
      <c r="BR19" s="152">
        <f t="shared" si="8"/>
        <v>0</v>
      </c>
      <c r="BS19" s="144">
        <f t="shared" si="8"/>
        <v>0</v>
      </c>
      <c r="BT19" s="145" t="str">
        <f t="shared" si="8"/>
        <v>SANTO</v>
      </c>
      <c r="BU19" s="146" t="e">
        <f>#REF!</f>
        <v>#REF!</v>
      </c>
      <c r="BV19" s="123">
        <f>I85</f>
        <v>45101</v>
      </c>
      <c r="BW19" s="144">
        <f t="shared" si="9"/>
        <v>45101</v>
      </c>
      <c r="BX19" s="145">
        <f t="shared" si="9"/>
        <v>0</v>
      </c>
      <c r="BY19" s="146">
        <f t="shared" si="9"/>
        <v>0</v>
      </c>
      <c r="BZ19" s="143">
        <f t="shared" si="10"/>
        <v>0</v>
      </c>
      <c r="CA19" s="144">
        <f t="shared" si="10"/>
        <v>0</v>
      </c>
      <c r="CB19" s="145">
        <f t="shared" si="10"/>
        <v>0</v>
      </c>
      <c r="CC19" s="146">
        <f t="shared" si="10"/>
        <v>0</v>
      </c>
      <c r="CD19" s="123">
        <f t="shared" si="11"/>
        <v>0</v>
      </c>
      <c r="CE19" s="144">
        <f t="shared" si="11"/>
        <v>0</v>
      </c>
      <c r="CF19" s="145">
        <f t="shared" si="11"/>
        <v>0</v>
      </c>
      <c r="CG19" s="146">
        <f t="shared" si="11"/>
        <v>0</v>
      </c>
      <c r="CH19" s="143">
        <f t="shared" si="12"/>
        <v>0</v>
      </c>
      <c r="CI19" s="144">
        <f t="shared" si="12"/>
        <v>0</v>
      </c>
      <c r="CJ19" s="145">
        <f t="shared" si="12"/>
        <v>0</v>
      </c>
      <c r="CK19" s="146">
        <f t="shared" si="12"/>
        <v>0</v>
      </c>
      <c r="CL19" s="152">
        <f t="shared" si="13"/>
        <v>0</v>
      </c>
      <c r="CM19" s="144">
        <f t="shared" si="13"/>
        <v>0</v>
      </c>
      <c r="CN19" s="145">
        <f t="shared" si="13"/>
        <v>0</v>
      </c>
      <c r="CO19" s="161">
        <f t="shared" si="13"/>
        <v>0</v>
      </c>
      <c r="CP19" s="162">
        <f t="shared" si="14"/>
        <v>0</v>
      </c>
      <c r="CQ19" s="164">
        <f t="shared" si="14"/>
        <v>0</v>
      </c>
      <c r="CR19" s="145">
        <f t="shared" si="14"/>
        <v>0</v>
      </c>
      <c r="CS19" s="161">
        <f t="shared" si="14"/>
        <v>0</v>
      </c>
      <c r="CT19" s="172">
        <f t="shared" si="15"/>
        <v>0</v>
      </c>
      <c r="CU19" s="164">
        <f t="shared" si="15"/>
        <v>0</v>
      </c>
      <c r="CV19" s="107"/>
    </row>
    <row r="20" spans="1:100" x14ac:dyDescent="0.15">
      <c r="A20" s="44">
        <f>IF(B20=TRUE,ROW()-COUNTIF(B$8:$B20,FALSE)-4,"")</f>
        <v>12</v>
      </c>
      <c r="B20" s="1" t="b">
        <v>1</v>
      </c>
      <c r="C20" s="203" t="s">
        <v>40</v>
      </c>
      <c r="D20" s="204" t="s">
        <v>41</v>
      </c>
      <c r="E20" s="196">
        <v>44970.333333333336</v>
      </c>
      <c r="F20" s="197" t="s">
        <v>20</v>
      </c>
      <c r="G20" s="177">
        <v>44971.333333333336</v>
      </c>
      <c r="H20" s="176" t="s">
        <v>41</v>
      </c>
      <c r="I20" s="113">
        <v>44979</v>
      </c>
      <c r="J20" s="114" t="s">
        <v>20</v>
      </c>
      <c r="K20" s="115">
        <v>44980</v>
      </c>
      <c r="L20" s="176" t="s">
        <v>41</v>
      </c>
      <c r="M20" s="196">
        <v>44993.370833333334</v>
      </c>
      <c r="N20" s="197" t="s">
        <v>20</v>
      </c>
      <c r="O20" s="177">
        <v>44993.25</v>
      </c>
      <c r="P20" s="178" t="s">
        <v>41</v>
      </c>
      <c r="Q20" s="205">
        <v>44998</v>
      </c>
      <c r="R20" s="114" t="s">
        <v>20</v>
      </c>
      <c r="S20" s="179">
        <v>44998</v>
      </c>
      <c r="T20" s="176" t="s">
        <v>41</v>
      </c>
      <c r="U20" s="196">
        <v>45000.333333333336</v>
      </c>
      <c r="V20" s="197" t="s">
        <v>20</v>
      </c>
      <c r="W20" s="177">
        <v>45001.283333333333</v>
      </c>
      <c r="X20" s="176" t="s">
        <v>41</v>
      </c>
      <c r="Y20" s="113">
        <v>45003</v>
      </c>
      <c r="Z20" s="114" t="s">
        <v>20</v>
      </c>
      <c r="AA20" s="115">
        <v>45003</v>
      </c>
      <c r="AB20" s="176" t="s">
        <v>41</v>
      </c>
      <c r="AC20" s="206">
        <v>45020.73541666667</v>
      </c>
      <c r="AD20" s="201" t="s">
        <v>20</v>
      </c>
      <c r="AE20" s="184">
        <v>45021.73541666667</v>
      </c>
      <c r="AF20" s="178" t="s">
        <v>41</v>
      </c>
      <c r="AG20" s="207">
        <v>45021</v>
      </c>
      <c r="AH20" s="183" t="s">
        <v>20</v>
      </c>
      <c r="AI20" s="208">
        <v>45022</v>
      </c>
      <c r="AJ20" s="209" t="str">
        <f t="shared" si="16"/>
        <v>PORT VILA</v>
      </c>
      <c r="AK20" s="210">
        <f t="shared" si="16"/>
        <v>45030.365972222222</v>
      </c>
      <c r="AL20" s="211" t="str">
        <f t="shared" si="0"/>
        <v>-</v>
      </c>
      <c r="AM20" s="185">
        <f t="shared" si="0"/>
        <v>45031.365972222222</v>
      </c>
      <c r="AN20" s="186" t="str">
        <f t="shared" si="0"/>
        <v>PORT VILA</v>
      </c>
      <c r="AO20" s="212">
        <f t="shared" si="0"/>
        <v>45038</v>
      </c>
      <c r="AP20" s="152" t="str">
        <f t="shared" si="1"/>
        <v>-</v>
      </c>
      <c r="AQ20" s="185">
        <f t="shared" si="1"/>
        <v>45038</v>
      </c>
      <c r="AR20" s="186" t="str">
        <f t="shared" si="1"/>
        <v>PORT VILA</v>
      </c>
      <c r="AS20" s="212">
        <f t="shared" si="1"/>
        <v>45049.242361111108</v>
      </c>
      <c r="AT20" s="211" t="str">
        <f t="shared" si="2"/>
        <v>-</v>
      </c>
      <c r="AU20" s="185">
        <f t="shared" si="2"/>
        <v>45050.242361111108</v>
      </c>
      <c r="AV20" s="186" t="str">
        <f t="shared" si="2"/>
        <v>PORT VILA</v>
      </c>
      <c r="AW20" s="212">
        <f t="shared" si="2"/>
        <v>45054</v>
      </c>
      <c r="AX20" s="152" t="str">
        <f t="shared" si="3"/>
        <v>-</v>
      </c>
      <c r="AY20" s="185">
        <f t="shared" si="3"/>
        <v>45055</v>
      </c>
      <c r="AZ20" s="186" t="str">
        <f t="shared" si="3"/>
        <v>PORT VILA</v>
      </c>
      <c r="BA20" s="212">
        <f t="shared" si="3"/>
        <v>45062.518055555556</v>
      </c>
      <c r="BB20" s="211" t="str">
        <f t="shared" si="4"/>
        <v>-</v>
      </c>
      <c r="BC20" s="185">
        <f t="shared" si="4"/>
        <v>45063.518055555556</v>
      </c>
      <c r="BD20" s="186" t="str">
        <f t="shared" si="4"/>
        <v>PORT VILA</v>
      </c>
      <c r="BE20" s="212">
        <f t="shared" si="4"/>
        <v>45070</v>
      </c>
      <c r="BF20" s="211" t="str">
        <f t="shared" si="5"/>
        <v>-</v>
      </c>
      <c r="BG20" s="185">
        <f t="shared" si="5"/>
        <v>45070</v>
      </c>
      <c r="BH20" s="186" t="str">
        <f t="shared" si="5"/>
        <v>PORT VILA</v>
      </c>
      <c r="BI20" s="213">
        <f t="shared" si="5"/>
        <v>45081.948611111111</v>
      </c>
      <c r="BJ20" s="214" t="str">
        <f t="shared" si="6"/>
        <v>-</v>
      </c>
      <c r="BK20" s="190">
        <f t="shared" si="6"/>
        <v>45082.948611111111</v>
      </c>
      <c r="BL20" s="186" t="str">
        <f t="shared" si="6"/>
        <v>PORT VILA</v>
      </c>
      <c r="BM20" s="213">
        <f t="shared" si="6"/>
        <v>45085</v>
      </c>
      <c r="BN20" s="214" t="str">
        <f t="shared" si="7"/>
        <v>-</v>
      </c>
      <c r="BO20" s="189">
        <f t="shared" si="7"/>
        <v>45086</v>
      </c>
      <c r="BP20" s="215" t="str">
        <f t="shared" si="17"/>
        <v>PORT VILA</v>
      </c>
      <c r="BQ20" s="210">
        <f t="shared" si="17"/>
        <v>45092.50277777778</v>
      </c>
      <c r="BR20" s="211" t="str">
        <f t="shared" si="8"/>
        <v>-</v>
      </c>
      <c r="BS20" s="185">
        <f t="shared" si="8"/>
        <v>45093.50277777778</v>
      </c>
      <c r="BT20" s="186" t="str">
        <f t="shared" si="8"/>
        <v>PORT VILA</v>
      </c>
      <c r="BU20" s="212">
        <f t="shared" si="8"/>
        <v>45102</v>
      </c>
      <c r="BV20" s="152" t="str">
        <f t="shared" si="9"/>
        <v>-</v>
      </c>
      <c r="BW20" s="185">
        <f t="shared" si="9"/>
        <v>45102</v>
      </c>
      <c r="BX20" s="186" t="str">
        <f t="shared" si="9"/>
        <v>PORT VILA</v>
      </c>
      <c r="BY20" s="212">
        <f t="shared" si="9"/>
        <v>45113.215277777781</v>
      </c>
      <c r="BZ20" s="211" t="str">
        <f t="shared" si="10"/>
        <v>-</v>
      </c>
      <c r="CA20" s="185">
        <f t="shared" si="10"/>
        <v>45114.215277777781</v>
      </c>
      <c r="CB20" s="186" t="str">
        <f t="shared" si="10"/>
        <v>PORT VILA</v>
      </c>
      <c r="CC20" s="212">
        <f t="shared" si="10"/>
        <v>45114</v>
      </c>
      <c r="CD20" s="152" t="str">
        <f t="shared" si="11"/>
        <v>-</v>
      </c>
      <c r="CE20" s="185">
        <f t="shared" si="11"/>
        <v>45115</v>
      </c>
      <c r="CF20" s="186" t="str">
        <f t="shared" si="11"/>
        <v>PORT VILA</v>
      </c>
      <c r="CG20" s="212">
        <f t="shared" si="11"/>
        <v>45126.509027777778</v>
      </c>
      <c r="CH20" s="211" t="str">
        <f t="shared" si="12"/>
        <v>-</v>
      </c>
      <c r="CI20" s="185">
        <f t="shared" si="12"/>
        <v>45127.509027777778</v>
      </c>
      <c r="CJ20" s="186">
        <f t="shared" si="12"/>
        <v>0</v>
      </c>
      <c r="CK20" s="212">
        <f t="shared" si="12"/>
        <v>0</v>
      </c>
      <c r="CL20" s="211">
        <f t="shared" si="13"/>
        <v>0</v>
      </c>
      <c r="CM20" s="185">
        <f t="shared" si="13"/>
        <v>0</v>
      </c>
      <c r="CN20" s="186">
        <f t="shared" si="13"/>
        <v>0</v>
      </c>
      <c r="CO20" s="213">
        <f t="shared" si="13"/>
        <v>0</v>
      </c>
      <c r="CP20" s="214">
        <f t="shared" si="14"/>
        <v>0</v>
      </c>
      <c r="CQ20" s="190">
        <f t="shared" si="14"/>
        <v>0</v>
      </c>
      <c r="CR20" s="186">
        <f t="shared" si="14"/>
        <v>0</v>
      </c>
      <c r="CS20" s="213">
        <f t="shared" si="14"/>
        <v>0</v>
      </c>
      <c r="CT20" s="214">
        <f t="shared" si="15"/>
        <v>0</v>
      </c>
      <c r="CU20" s="190">
        <f t="shared" si="15"/>
        <v>0</v>
      </c>
      <c r="CV20" s="107"/>
    </row>
    <row r="21" spans="1:100" x14ac:dyDescent="0.15">
      <c r="A21" s="44">
        <f>IF(B21=TRUE,ROW()-COUNTIF(B$8:$B21,FALSE)-4,"")</f>
        <v>13</v>
      </c>
      <c r="B21" s="1" t="b">
        <v>1</v>
      </c>
      <c r="C21" s="88" t="s">
        <v>42</v>
      </c>
      <c r="D21" s="131" t="s">
        <v>7</v>
      </c>
      <c r="E21" s="113">
        <v>44972.37777777778</v>
      </c>
      <c r="F21" s="114" t="s">
        <v>20</v>
      </c>
      <c r="G21" s="115">
        <v>44972.804166666669</v>
      </c>
      <c r="H21" s="112" t="s">
        <v>7</v>
      </c>
      <c r="I21" s="113">
        <v>44981</v>
      </c>
      <c r="J21" s="114" t="s">
        <v>20</v>
      </c>
      <c r="K21" s="115">
        <v>44981</v>
      </c>
      <c r="L21" s="112" t="s">
        <v>7</v>
      </c>
      <c r="M21" s="113">
        <v>44994.791666666664</v>
      </c>
      <c r="N21" s="114" t="s">
        <v>20</v>
      </c>
      <c r="O21" s="115">
        <v>44995.125</v>
      </c>
      <c r="P21" s="155" t="s">
        <v>7</v>
      </c>
      <c r="Q21" s="119">
        <v>44999</v>
      </c>
      <c r="R21" s="114" t="s">
        <v>20</v>
      </c>
      <c r="S21" s="120">
        <v>45000</v>
      </c>
      <c r="T21" s="112" t="s">
        <v>7</v>
      </c>
      <c r="U21" s="113">
        <v>45002.55</v>
      </c>
      <c r="V21" s="114" t="s">
        <v>20</v>
      </c>
      <c r="W21" s="115">
        <v>45003</v>
      </c>
      <c r="X21" s="112" t="s">
        <v>7</v>
      </c>
      <c r="Y21" s="113">
        <v>45005</v>
      </c>
      <c r="Z21" s="114" t="s">
        <v>20</v>
      </c>
      <c r="AA21" s="115">
        <v>45005</v>
      </c>
      <c r="AB21" s="112" t="s">
        <v>7</v>
      </c>
      <c r="AC21" s="182">
        <v>45022.777777777781</v>
      </c>
      <c r="AD21" s="183" t="s">
        <v>20</v>
      </c>
      <c r="AE21" s="191">
        <v>45023.527777777781</v>
      </c>
      <c r="AF21" s="155" t="s">
        <v>7</v>
      </c>
      <c r="AG21" s="192">
        <v>45023</v>
      </c>
      <c r="AH21" s="183" t="s">
        <v>20</v>
      </c>
      <c r="AI21" s="193">
        <v>45024</v>
      </c>
      <c r="AJ21" s="121" t="str">
        <f t="shared" si="16"/>
        <v>NOUMEA</v>
      </c>
      <c r="AK21" s="122">
        <f t="shared" si="16"/>
        <v>45032.411111111112</v>
      </c>
      <c r="AL21" s="123" t="str">
        <f t="shared" si="0"/>
        <v>-</v>
      </c>
      <c r="AM21" s="124">
        <f t="shared" si="0"/>
        <v>45033.386111111111</v>
      </c>
      <c r="AN21" s="127" t="str">
        <f t="shared" si="0"/>
        <v>NOUMEA</v>
      </c>
      <c r="AO21" s="126">
        <f t="shared" si="0"/>
        <v>45040</v>
      </c>
      <c r="AP21" s="123" t="str">
        <f t="shared" si="1"/>
        <v>-</v>
      </c>
      <c r="AQ21" s="124">
        <f t="shared" si="1"/>
        <v>45040</v>
      </c>
      <c r="AR21" s="127" t="str">
        <f t="shared" si="1"/>
        <v>NOUMEA</v>
      </c>
      <c r="AS21" s="126">
        <f t="shared" si="1"/>
        <v>45051.314583333333</v>
      </c>
      <c r="AT21" s="123" t="str">
        <f t="shared" si="2"/>
        <v>-</v>
      </c>
      <c r="AU21" s="124">
        <f t="shared" si="2"/>
        <v>45052.064583333333</v>
      </c>
      <c r="AV21" s="127" t="str">
        <f t="shared" si="2"/>
        <v>NOUMEA</v>
      </c>
      <c r="AW21" s="126">
        <f t="shared" si="2"/>
        <v>45056</v>
      </c>
      <c r="AX21" s="123" t="str">
        <f t="shared" si="3"/>
        <v>-</v>
      </c>
      <c r="AY21" s="124">
        <f t="shared" si="3"/>
        <v>45057</v>
      </c>
      <c r="AZ21" s="127" t="str">
        <f t="shared" si="3"/>
        <v>NOUMEA</v>
      </c>
      <c r="BA21" s="126">
        <f t="shared" si="3"/>
        <v>45064.620833333334</v>
      </c>
      <c r="BB21" s="123" t="str">
        <f t="shared" si="4"/>
        <v>-</v>
      </c>
      <c r="BC21" s="124">
        <f t="shared" si="4"/>
        <v>45065.370833333334</v>
      </c>
      <c r="BD21" s="127" t="str">
        <f t="shared" si="4"/>
        <v>NOUMEA</v>
      </c>
      <c r="BE21" s="126">
        <f t="shared" si="4"/>
        <v>45072</v>
      </c>
      <c r="BF21" s="123" t="str">
        <f t="shared" si="5"/>
        <v>-</v>
      </c>
      <c r="BG21" s="124">
        <f t="shared" si="5"/>
        <v>45072</v>
      </c>
      <c r="BH21" s="127" t="str">
        <f t="shared" si="5"/>
        <v>NOUMEA</v>
      </c>
      <c r="BI21" s="187">
        <f t="shared" si="5"/>
        <v>45083.990972222222</v>
      </c>
      <c r="BJ21" s="188" t="str">
        <f t="shared" si="6"/>
        <v>-</v>
      </c>
      <c r="BK21" s="216">
        <f t="shared" si="6"/>
        <v>45084.740972222222</v>
      </c>
      <c r="BL21" s="127" t="str">
        <f t="shared" si="6"/>
        <v>NOUMEA</v>
      </c>
      <c r="BM21" s="187">
        <f t="shared" si="6"/>
        <v>45087</v>
      </c>
      <c r="BN21" s="188" t="str">
        <f t="shared" si="7"/>
        <v>-</v>
      </c>
      <c r="BO21" s="217">
        <f t="shared" si="7"/>
        <v>45088</v>
      </c>
      <c r="BP21" s="156" t="str">
        <f t="shared" si="17"/>
        <v>NOUMEA</v>
      </c>
      <c r="BQ21" s="122">
        <f t="shared" si="17"/>
        <v>45094.547222222223</v>
      </c>
      <c r="BR21" s="123" t="str">
        <f t="shared" si="8"/>
        <v>-</v>
      </c>
      <c r="BS21" s="124">
        <f t="shared" si="8"/>
        <v>45095.522222222222</v>
      </c>
      <c r="BT21" s="127" t="str">
        <f t="shared" si="8"/>
        <v>NOUMEA</v>
      </c>
      <c r="BU21" s="126">
        <f t="shared" si="8"/>
        <v>45104</v>
      </c>
      <c r="BV21" s="123" t="str">
        <f t="shared" si="9"/>
        <v>-</v>
      </c>
      <c r="BW21" s="124">
        <f t="shared" si="9"/>
        <v>45104</v>
      </c>
      <c r="BX21" s="127" t="str">
        <f t="shared" si="9"/>
        <v>NOUMEA</v>
      </c>
      <c r="BY21" s="126">
        <f t="shared" si="9"/>
        <v>45115.257638888892</v>
      </c>
      <c r="BZ21" s="123" t="str">
        <f t="shared" si="10"/>
        <v>-</v>
      </c>
      <c r="CA21" s="124">
        <f t="shared" si="10"/>
        <v>45116.007638888892</v>
      </c>
      <c r="CB21" s="127" t="str">
        <f t="shared" si="10"/>
        <v>NOUMEA</v>
      </c>
      <c r="CC21" s="126">
        <f t="shared" si="10"/>
        <v>45116</v>
      </c>
      <c r="CD21" s="123" t="str">
        <f t="shared" si="11"/>
        <v>-</v>
      </c>
      <c r="CE21" s="124">
        <f t="shared" si="11"/>
        <v>45117</v>
      </c>
      <c r="CF21" s="127" t="str">
        <f t="shared" si="11"/>
        <v>NOUMEA</v>
      </c>
      <c r="CG21" s="126">
        <f t="shared" si="11"/>
        <v>45128.611805555556</v>
      </c>
      <c r="CH21" s="123" t="str">
        <f t="shared" si="12"/>
        <v>-</v>
      </c>
      <c r="CI21" s="124">
        <f t="shared" si="12"/>
        <v>45129.361805555556</v>
      </c>
      <c r="CJ21" s="127">
        <f t="shared" si="12"/>
        <v>0</v>
      </c>
      <c r="CK21" s="126">
        <f t="shared" si="12"/>
        <v>0</v>
      </c>
      <c r="CL21" s="123">
        <f t="shared" si="13"/>
        <v>0</v>
      </c>
      <c r="CM21" s="124">
        <f t="shared" si="13"/>
        <v>0</v>
      </c>
      <c r="CN21" s="127">
        <f t="shared" si="13"/>
        <v>0</v>
      </c>
      <c r="CO21" s="187">
        <f t="shared" si="13"/>
        <v>0</v>
      </c>
      <c r="CP21" s="188">
        <f t="shared" si="14"/>
        <v>0</v>
      </c>
      <c r="CQ21" s="216">
        <f t="shared" si="14"/>
        <v>0</v>
      </c>
      <c r="CR21" s="127">
        <f t="shared" si="14"/>
        <v>0</v>
      </c>
      <c r="CS21" s="187">
        <f t="shared" si="14"/>
        <v>0</v>
      </c>
      <c r="CT21" s="188">
        <f t="shared" si="15"/>
        <v>0</v>
      </c>
      <c r="CU21" s="216">
        <f t="shared" si="15"/>
        <v>0</v>
      </c>
      <c r="CV21" s="107"/>
    </row>
    <row r="22" spans="1:100" x14ac:dyDescent="0.15">
      <c r="A22" s="44">
        <f>IF(B22=TRUE,ROW()-COUNTIF(B$8:$B22,FALSE)-4,"")</f>
        <v>14</v>
      </c>
      <c r="B22" s="1" t="b">
        <v>1</v>
      </c>
      <c r="C22" s="88" t="s">
        <v>43</v>
      </c>
      <c r="D22" s="131" t="s">
        <v>43</v>
      </c>
      <c r="E22" s="113">
        <v>44977.82916666667</v>
      </c>
      <c r="F22" s="114" t="s">
        <v>20</v>
      </c>
      <c r="G22" s="115">
        <v>44978.604166666664</v>
      </c>
      <c r="H22" s="112" t="s">
        <v>44</v>
      </c>
      <c r="I22" s="135">
        <v>44984</v>
      </c>
      <c r="J22" s="136" t="s">
        <v>20</v>
      </c>
      <c r="K22" s="117">
        <v>44985</v>
      </c>
      <c r="L22" s="112" t="s">
        <v>44</v>
      </c>
      <c r="M22" s="113">
        <v>44998.291666666664</v>
      </c>
      <c r="N22" s="114" t="s">
        <v>20</v>
      </c>
      <c r="O22" s="115">
        <v>44998.166666666664</v>
      </c>
      <c r="P22" s="155" t="s">
        <v>44</v>
      </c>
      <c r="Q22" s="119">
        <v>45003</v>
      </c>
      <c r="R22" s="136" t="s">
        <v>20</v>
      </c>
      <c r="S22" s="120">
        <v>45004</v>
      </c>
      <c r="T22" s="112" t="s">
        <v>44</v>
      </c>
      <c r="U22" s="113">
        <v>45005.804166666669</v>
      </c>
      <c r="V22" s="114" t="s">
        <v>20</v>
      </c>
      <c r="W22" s="115">
        <v>45006.712500000001</v>
      </c>
      <c r="X22" s="112" t="s">
        <v>44</v>
      </c>
      <c r="Y22" s="135">
        <v>45008</v>
      </c>
      <c r="Z22" s="199" t="s">
        <v>20</v>
      </c>
      <c r="AA22" s="170">
        <v>45009</v>
      </c>
      <c r="AB22" s="112" t="s">
        <v>44</v>
      </c>
      <c r="AC22" s="182">
        <v>45025.561805555553</v>
      </c>
      <c r="AD22" s="183" t="s">
        <v>20</v>
      </c>
      <c r="AE22" s="191">
        <v>45026.561805555553</v>
      </c>
      <c r="AF22" s="155" t="s">
        <v>44</v>
      </c>
      <c r="AG22" s="192">
        <v>45026</v>
      </c>
      <c r="AH22" s="199" t="s">
        <v>20</v>
      </c>
      <c r="AI22" s="193">
        <v>45027</v>
      </c>
      <c r="AJ22" s="121" t="str">
        <f t="shared" si="16"/>
        <v>LAUTOKA</v>
      </c>
      <c r="AK22" s="122">
        <f t="shared" si="16"/>
        <v>45035.595833333333</v>
      </c>
      <c r="AL22" s="123" t="str">
        <f t="shared" si="0"/>
        <v>-</v>
      </c>
      <c r="AM22" s="124">
        <f t="shared" si="0"/>
        <v>45037.004166666666</v>
      </c>
      <c r="AN22" s="127" t="str">
        <f t="shared" si="0"/>
        <v>LAUTOKA</v>
      </c>
      <c r="AO22" s="126">
        <f t="shared" si="0"/>
        <v>45043</v>
      </c>
      <c r="AP22" s="123" t="str">
        <f t="shared" si="1"/>
        <v>-</v>
      </c>
      <c r="AQ22" s="124">
        <f t="shared" si="1"/>
        <v>45044</v>
      </c>
      <c r="AR22" s="127" t="str">
        <f t="shared" si="1"/>
        <v>LAUTOKA</v>
      </c>
      <c r="AS22" s="126">
        <f t="shared" si="1"/>
        <v>45054.105555555558</v>
      </c>
      <c r="AT22" s="123" t="str">
        <f t="shared" si="2"/>
        <v>-</v>
      </c>
      <c r="AU22" s="124">
        <f t="shared" si="2"/>
        <v>45055.105555555558</v>
      </c>
      <c r="AV22" s="127" t="str">
        <f t="shared" si="2"/>
        <v>LAUTOKA</v>
      </c>
      <c r="AW22" s="126">
        <f t="shared" si="2"/>
        <v>45059</v>
      </c>
      <c r="AX22" s="123" t="str">
        <f t="shared" si="3"/>
        <v>-</v>
      </c>
      <c r="AY22" s="124">
        <f t="shared" si="3"/>
        <v>45060</v>
      </c>
      <c r="AZ22" s="127" t="str">
        <f t="shared" si="3"/>
        <v>LAUTOKA</v>
      </c>
      <c r="BA22" s="126">
        <f t="shared" si="3"/>
        <v>45067.836111111108</v>
      </c>
      <c r="BB22" s="123" t="str">
        <f t="shared" si="4"/>
        <v>-</v>
      </c>
      <c r="BC22" s="124">
        <f t="shared" si="4"/>
        <v>45068.836111111108</v>
      </c>
      <c r="BD22" s="127" t="str">
        <f t="shared" si="4"/>
        <v>LAUTOKA</v>
      </c>
      <c r="BE22" s="187">
        <f t="shared" si="4"/>
        <v>45075</v>
      </c>
      <c r="BF22" s="188" t="str">
        <f t="shared" si="5"/>
        <v>-</v>
      </c>
      <c r="BG22" s="216">
        <f t="shared" si="5"/>
        <v>45076</v>
      </c>
      <c r="BH22" s="127" t="str">
        <f t="shared" si="5"/>
        <v>LAUTOKA</v>
      </c>
      <c r="BI22" s="187">
        <f t="shared" si="5"/>
        <v>45086.082638888889</v>
      </c>
      <c r="BJ22" s="188" t="str">
        <f t="shared" si="6"/>
        <v>-</v>
      </c>
      <c r="BK22" s="216">
        <f t="shared" si="6"/>
        <v>45087.082638888889</v>
      </c>
      <c r="BL22" s="127" t="str">
        <f t="shared" si="6"/>
        <v>LAUTOKA</v>
      </c>
      <c r="BM22" s="187">
        <f t="shared" si="6"/>
        <v>45090</v>
      </c>
      <c r="BN22" s="188" t="str">
        <f t="shared" si="7"/>
        <v>-</v>
      </c>
      <c r="BO22" s="217">
        <f t="shared" si="7"/>
        <v>45091</v>
      </c>
      <c r="BP22" s="156" t="str">
        <f t="shared" si="17"/>
        <v>LAUTOKA</v>
      </c>
      <c r="BQ22" s="122">
        <f t="shared" si="17"/>
        <v>45097.570138888892</v>
      </c>
      <c r="BR22" s="123" t="str">
        <f t="shared" si="8"/>
        <v>-</v>
      </c>
      <c r="BS22" s="124">
        <f t="shared" si="8"/>
        <v>45098.978472222225</v>
      </c>
      <c r="BT22" s="127" t="str">
        <f t="shared" si="8"/>
        <v>LAUTOKA</v>
      </c>
      <c r="BU22" s="126">
        <f t="shared" si="8"/>
        <v>45107</v>
      </c>
      <c r="BV22" s="123" t="str">
        <f t="shared" si="9"/>
        <v>-</v>
      </c>
      <c r="BW22" s="124">
        <f t="shared" si="9"/>
        <v>45107</v>
      </c>
      <c r="BX22" s="127" t="str">
        <f t="shared" si="9"/>
        <v>LAUTOKA</v>
      </c>
      <c r="BY22" s="126">
        <f t="shared" si="9"/>
        <v>45118.048611111109</v>
      </c>
      <c r="BZ22" s="123" t="str">
        <f t="shared" si="10"/>
        <v>-</v>
      </c>
      <c r="CA22" s="124">
        <f t="shared" si="10"/>
        <v>45119.048611111109</v>
      </c>
      <c r="CB22" s="127" t="str">
        <f t="shared" si="10"/>
        <v>LAUTOKA</v>
      </c>
      <c r="CC22" s="126">
        <f t="shared" si="10"/>
        <v>45119</v>
      </c>
      <c r="CD22" s="123" t="str">
        <f t="shared" si="11"/>
        <v>-</v>
      </c>
      <c r="CE22" s="124">
        <f t="shared" si="11"/>
        <v>45120</v>
      </c>
      <c r="CF22" s="127" t="str">
        <f t="shared" si="11"/>
        <v>LAUTOKA</v>
      </c>
      <c r="CG22" s="126">
        <f t="shared" si="11"/>
        <v>45131.552777777775</v>
      </c>
      <c r="CH22" s="123" t="str">
        <f t="shared" si="12"/>
        <v>-</v>
      </c>
      <c r="CI22" s="124">
        <f t="shared" si="12"/>
        <v>45132.552777777775</v>
      </c>
      <c r="CJ22" s="127">
        <f t="shared" si="12"/>
        <v>0</v>
      </c>
      <c r="CK22" s="187">
        <f t="shared" si="12"/>
        <v>0</v>
      </c>
      <c r="CL22" s="188">
        <f t="shared" si="13"/>
        <v>0</v>
      </c>
      <c r="CM22" s="216">
        <f t="shared" si="13"/>
        <v>0</v>
      </c>
      <c r="CN22" s="127">
        <f t="shared" si="13"/>
        <v>0</v>
      </c>
      <c r="CO22" s="187">
        <f t="shared" si="13"/>
        <v>0</v>
      </c>
      <c r="CP22" s="188">
        <f t="shared" si="14"/>
        <v>0</v>
      </c>
      <c r="CQ22" s="216">
        <f t="shared" si="14"/>
        <v>0</v>
      </c>
      <c r="CR22" s="127">
        <f t="shared" si="14"/>
        <v>0</v>
      </c>
      <c r="CS22" s="187">
        <f t="shared" si="14"/>
        <v>0</v>
      </c>
      <c r="CT22" s="188">
        <f t="shared" si="15"/>
        <v>0</v>
      </c>
      <c r="CU22" s="216">
        <f t="shared" si="15"/>
        <v>0</v>
      </c>
      <c r="CV22" s="107"/>
    </row>
    <row r="23" spans="1:100" x14ac:dyDescent="0.15">
      <c r="A23" s="44">
        <f>IF(B23=TRUE,ROW()-COUNTIF(B$8:$B23,FALSE)-4,"")</f>
        <v>15</v>
      </c>
      <c r="B23" s="1" t="b">
        <v>1</v>
      </c>
      <c r="C23" s="133" t="s">
        <v>45</v>
      </c>
      <c r="D23" s="134" t="s">
        <v>45</v>
      </c>
      <c r="E23" s="135">
        <v>44979.029166666667</v>
      </c>
      <c r="F23" s="136" t="s">
        <v>20</v>
      </c>
      <c r="G23" s="117">
        <v>44980.279166666667</v>
      </c>
      <c r="H23" s="137" t="s">
        <v>46</v>
      </c>
      <c r="I23" s="109">
        <v>44985</v>
      </c>
      <c r="J23" s="114" t="s">
        <v>20</v>
      </c>
      <c r="K23" s="117">
        <v>44987</v>
      </c>
      <c r="L23" s="137" t="s">
        <v>46</v>
      </c>
      <c r="M23" s="135">
        <v>44999.316666666666</v>
      </c>
      <c r="N23" s="136" t="s">
        <v>20</v>
      </c>
      <c r="O23" s="117">
        <v>45000.084027777775</v>
      </c>
      <c r="P23" s="138" t="s">
        <v>46</v>
      </c>
      <c r="Q23" s="139">
        <v>45004</v>
      </c>
      <c r="R23" s="114" t="s">
        <v>20</v>
      </c>
      <c r="S23" s="140">
        <v>45005</v>
      </c>
      <c r="T23" s="137" t="s">
        <v>46</v>
      </c>
      <c r="U23" s="135">
        <v>45007.833333333336</v>
      </c>
      <c r="V23" s="199" t="s">
        <v>20</v>
      </c>
      <c r="W23" s="170">
        <v>45009.291666666664</v>
      </c>
      <c r="X23" s="137" t="s">
        <v>46</v>
      </c>
      <c r="Y23" s="168">
        <v>45010</v>
      </c>
      <c r="Z23" s="183" t="s">
        <v>20</v>
      </c>
      <c r="AA23" s="170">
        <v>45010</v>
      </c>
      <c r="AB23" s="137" t="s">
        <v>46</v>
      </c>
      <c r="AC23" s="198">
        <v>45026.979166666664</v>
      </c>
      <c r="AD23" s="199" t="s">
        <v>20</v>
      </c>
      <c r="AE23" s="170">
        <v>45028.479166666664</v>
      </c>
      <c r="AF23" s="138" t="s">
        <v>46</v>
      </c>
      <c r="AG23" s="200">
        <v>45027</v>
      </c>
      <c r="AH23" s="183" t="s">
        <v>20</v>
      </c>
      <c r="AI23" s="202">
        <v>45028</v>
      </c>
      <c r="AJ23" s="141" t="str">
        <f t="shared" si="16"/>
        <v>SUVA</v>
      </c>
      <c r="AK23" s="142">
        <f t="shared" si="16"/>
        <v>45037.418749999997</v>
      </c>
      <c r="AL23" s="143" t="str">
        <f t="shared" si="0"/>
        <v>-</v>
      </c>
      <c r="AM23" s="144">
        <f t="shared" si="0"/>
        <v>45038.918749999997</v>
      </c>
      <c r="AN23" s="145" t="str">
        <f t="shared" si="0"/>
        <v>SUVA</v>
      </c>
      <c r="AO23" s="146">
        <f t="shared" si="0"/>
        <v>45045</v>
      </c>
      <c r="AP23" s="143" t="str">
        <f t="shared" si="1"/>
        <v>-</v>
      </c>
      <c r="AQ23" s="144">
        <f t="shared" si="1"/>
        <v>45045</v>
      </c>
      <c r="AR23" s="145" t="str">
        <f t="shared" si="1"/>
        <v>SUVA</v>
      </c>
      <c r="AS23" s="146">
        <f t="shared" si="1"/>
        <v>45055.522916666669</v>
      </c>
      <c r="AT23" s="143" t="str">
        <f t="shared" si="2"/>
        <v>-</v>
      </c>
      <c r="AU23" s="144">
        <f t="shared" si="2"/>
        <v>45057.022916666669</v>
      </c>
      <c r="AV23" s="145" t="str">
        <f t="shared" si="2"/>
        <v>SUVA</v>
      </c>
      <c r="AW23" s="146">
        <f t="shared" si="2"/>
        <v>45060</v>
      </c>
      <c r="AX23" s="143" t="str">
        <f t="shared" si="3"/>
        <v>-</v>
      </c>
      <c r="AY23" s="144">
        <f t="shared" si="3"/>
        <v>45061</v>
      </c>
      <c r="AZ23" s="145" t="str">
        <f t="shared" si="3"/>
        <v>SUVA</v>
      </c>
      <c r="BA23" s="146">
        <f t="shared" si="3"/>
        <v>45069.276388888888</v>
      </c>
      <c r="BB23" s="143" t="str">
        <f t="shared" si="4"/>
        <v>-</v>
      </c>
      <c r="BC23" s="144">
        <f t="shared" si="4"/>
        <v>45070.776388888888</v>
      </c>
      <c r="BD23" s="145" t="str">
        <f t="shared" si="4"/>
        <v>SUVA</v>
      </c>
      <c r="BE23" s="161">
        <f t="shared" si="4"/>
        <v>45077</v>
      </c>
      <c r="BF23" s="162" t="str">
        <f t="shared" si="5"/>
        <v>-</v>
      </c>
      <c r="BG23" s="164">
        <f t="shared" si="5"/>
        <v>45077</v>
      </c>
      <c r="BH23" s="145" t="str">
        <f t="shared" si="5"/>
        <v>SUVA</v>
      </c>
      <c r="BI23" s="161">
        <f t="shared" si="5"/>
        <v>45087.5</v>
      </c>
      <c r="BJ23" s="162" t="str">
        <f t="shared" si="6"/>
        <v>-</v>
      </c>
      <c r="BK23" s="164">
        <f t="shared" si="6"/>
        <v>45089</v>
      </c>
      <c r="BL23" s="145" t="str">
        <f t="shared" si="6"/>
        <v>SUVA</v>
      </c>
      <c r="BM23" s="161">
        <f t="shared" si="6"/>
        <v>45091</v>
      </c>
      <c r="BN23" s="162" t="str">
        <f t="shared" si="7"/>
        <v>-</v>
      </c>
      <c r="BO23" s="163">
        <f t="shared" si="7"/>
        <v>45092</v>
      </c>
      <c r="BP23" s="148" t="str">
        <f t="shared" si="17"/>
        <v>SUVA</v>
      </c>
      <c r="BQ23" s="142">
        <f t="shared" si="17"/>
        <v>45099.393055555556</v>
      </c>
      <c r="BR23" s="143" t="str">
        <f t="shared" si="8"/>
        <v>-</v>
      </c>
      <c r="BS23" s="144">
        <f t="shared" si="8"/>
        <v>45100.893055555556</v>
      </c>
      <c r="BT23" s="145" t="str">
        <f t="shared" si="8"/>
        <v>SUVA</v>
      </c>
      <c r="BU23" s="146">
        <f t="shared" si="8"/>
        <v>45108</v>
      </c>
      <c r="BV23" s="143" t="str">
        <f t="shared" si="9"/>
        <v>-</v>
      </c>
      <c r="BW23" s="144">
        <f t="shared" si="9"/>
        <v>45108</v>
      </c>
      <c r="BX23" s="145" t="str">
        <f t="shared" si="9"/>
        <v>SUVA</v>
      </c>
      <c r="BY23" s="146">
        <f t="shared" si="9"/>
        <v>45119.46597222222</v>
      </c>
      <c r="BZ23" s="143" t="str">
        <f t="shared" si="10"/>
        <v>-</v>
      </c>
      <c r="CA23" s="144">
        <f t="shared" si="10"/>
        <v>45120.96597222222</v>
      </c>
      <c r="CB23" s="145" t="str">
        <f t="shared" si="10"/>
        <v>SUVA</v>
      </c>
      <c r="CC23" s="146">
        <f t="shared" si="10"/>
        <v>45120</v>
      </c>
      <c r="CD23" s="143" t="str">
        <f t="shared" si="11"/>
        <v>-</v>
      </c>
      <c r="CE23" s="144">
        <f t="shared" si="11"/>
        <v>45121</v>
      </c>
      <c r="CF23" s="145" t="str">
        <f t="shared" si="11"/>
        <v>SUVA</v>
      </c>
      <c r="CG23" s="146">
        <f t="shared" si="11"/>
        <v>45132.992361111108</v>
      </c>
      <c r="CH23" s="143" t="str">
        <f t="shared" si="12"/>
        <v>-</v>
      </c>
      <c r="CI23" s="144">
        <f t="shared" si="12"/>
        <v>45134.492361111108</v>
      </c>
      <c r="CJ23" s="145">
        <f t="shared" si="12"/>
        <v>0</v>
      </c>
      <c r="CK23" s="161">
        <f t="shared" si="12"/>
        <v>0</v>
      </c>
      <c r="CL23" s="162">
        <f t="shared" si="13"/>
        <v>0</v>
      </c>
      <c r="CM23" s="164">
        <f t="shared" si="13"/>
        <v>0</v>
      </c>
      <c r="CN23" s="145">
        <f t="shared" si="13"/>
        <v>0</v>
      </c>
      <c r="CO23" s="161">
        <f t="shared" si="13"/>
        <v>0</v>
      </c>
      <c r="CP23" s="162">
        <f t="shared" si="14"/>
        <v>0</v>
      </c>
      <c r="CQ23" s="164">
        <f t="shared" si="14"/>
        <v>0</v>
      </c>
      <c r="CR23" s="145">
        <f t="shared" si="14"/>
        <v>0</v>
      </c>
      <c r="CS23" s="161">
        <f t="shared" si="14"/>
        <v>0</v>
      </c>
      <c r="CT23" s="162">
        <f t="shared" si="15"/>
        <v>0</v>
      </c>
      <c r="CU23" s="164">
        <f t="shared" si="15"/>
        <v>0</v>
      </c>
      <c r="CV23" s="107"/>
    </row>
    <row r="24" spans="1:100" x14ac:dyDescent="0.15">
      <c r="A24" s="44">
        <f>IF(B24=TRUE,ROW()-COUNTIF(B$8:$B24,FALSE)-4,"")</f>
        <v>16</v>
      </c>
      <c r="B24" s="1" t="b">
        <v>1</v>
      </c>
      <c r="C24" s="149" t="s">
        <v>47</v>
      </c>
      <c r="D24" s="134" t="s">
        <v>48</v>
      </c>
      <c r="E24" s="109">
        <v>44981.385416666664</v>
      </c>
      <c r="F24" s="114" t="s">
        <v>20</v>
      </c>
      <c r="G24" s="117">
        <v>44981.979166666664</v>
      </c>
      <c r="H24" s="137" t="s">
        <v>48</v>
      </c>
      <c r="I24" s="113">
        <v>44988</v>
      </c>
      <c r="J24" s="136" t="s">
        <v>20</v>
      </c>
      <c r="K24" s="115">
        <v>44989</v>
      </c>
      <c r="L24" s="173" t="s">
        <v>48</v>
      </c>
      <c r="M24" s="174"/>
      <c r="N24" s="159" t="s">
        <v>31</v>
      </c>
      <c r="O24" s="175"/>
      <c r="P24" s="138" t="s">
        <v>48</v>
      </c>
      <c r="Q24" s="132">
        <v>45007</v>
      </c>
      <c r="R24" s="136" t="s">
        <v>20</v>
      </c>
      <c r="S24" s="140">
        <v>45007</v>
      </c>
      <c r="T24" s="137" t="s">
        <v>47</v>
      </c>
      <c r="U24" s="168">
        <v>45012</v>
      </c>
      <c r="V24" s="183" t="s">
        <v>20</v>
      </c>
      <c r="W24" s="170">
        <v>45012.75</v>
      </c>
      <c r="X24" s="137" t="s">
        <v>48</v>
      </c>
      <c r="Y24" s="182">
        <v>45012</v>
      </c>
      <c r="Z24" s="199" t="s">
        <v>20</v>
      </c>
      <c r="AA24" s="191">
        <v>45012</v>
      </c>
      <c r="AB24" s="165" t="s">
        <v>48</v>
      </c>
      <c r="AC24" s="218" t="s">
        <v>31</v>
      </c>
      <c r="AD24" s="219"/>
      <c r="AE24" s="220"/>
      <c r="AF24" s="138" t="s">
        <v>48</v>
      </c>
      <c r="AG24" s="221">
        <v>45030</v>
      </c>
      <c r="AH24" s="199" t="s">
        <v>20</v>
      </c>
      <c r="AI24" s="202">
        <v>45030</v>
      </c>
      <c r="AJ24" s="150" t="str">
        <f t="shared" si="16"/>
        <v>NUKU'ALOFA</v>
      </c>
      <c r="AK24" s="151">
        <f t="shared" si="16"/>
        <v>45040.137499999997</v>
      </c>
      <c r="AL24" s="152" t="str">
        <f t="shared" si="0"/>
        <v>-</v>
      </c>
      <c r="AM24" s="144">
        <f t="shared" si="0"/>
        <v>45041.32916666667</v>
      </c>
      <c r="AN24" s="145" t="str">
        <f t="shared" si="0"/>
        <v>NUKU'ALOFA</v>
      </c>
      <c r="AO24" s="153">
        <f t="shared" si="0"/>
        <v>45047</v>
      </c>
      <c r="AP24" s="152" t="str">
        <f t="shared" si="1"/>
        <v>-</v>
      </c>
      <c r="AQ24" s="144">
        <f t="shared" si="1"/>
        <v>45047</v>
      </c>
      <c r="AR24" s="145" t="str">
        <f t="shared" si="1"/>
        <v>NUKU'ALOFA</v>
      </c>
      <c r="AS24" s="153">
        <f t="shared" si="1"/>
        <v>45058.272222222222</v>
      </c>
      <c r="AT24" s="152" t="str">
        <f t="shared" si="2"/>
        <v>-</v>
      </c>
      <c r="AU24" s="144">
        <f t="shared" si="2"/>
        <v>45059.105555555558</v>
      </c>
      <c r="AV24" s="145" t="str">
        <f t="shared" si="2"/>
        <v>NUKU'ALOFA</v>
      </c>
      <c r="AW24" s="153">
        <f t="shared" si="2"/>
        <v>45063</v>
      </c>
      <c r="AX24" s="152" t="str">
        <f t="shared" si="3"/>
        <v>-</v>
      </c>
      <c r="AY24" s="144">
        <f t="shared" si="3"/>
        <v>45063</v>
      </c>
      <c r="AZ24" s="145" t="str">
        <f t="shared" si="3"/>
        <v>NUKU'ALOFA</v>
      </c>
      <c r="BA24" s="153">
        <f t="shared" si="3"/>
        <v>45073.245138888888</v>
      </c>
      <c r="BB24" s="152" t="str">
        <f t="shared" si="4"/>
        <v>-</v>
      </c>
      <c r="BC24" s="144">
        <f t="shared" si="4"/>
        <v>45074.245138888888</v>
      </c>
      <c r="BD24" s="145" t="str">
        <f t="shared" si="4"/>
        <v>NUKU'ALOFA</v>
      </c>
      <c r="BE24" s="171">
        <f t="shared" si="4"/>
        <v>45079</v>
      </c>
      <c r="BF24" s="188" t="str">
        <f t="shared" si="5"/>
        <v>-</v>
      </c>
      <c r="BG24" s="164">
        <f t="shared" si="5"/>
        <v>45079</v>
      </c>
      <c r="BH24" s="145" t="str">
        <f t="shared" si="5"/>
        <v>NUKU'ALOFA</v>
      </c>
      <c r="BI24" s="171">
        <f t="shared" si="5"/>
        <v>45090.249305555553</v>
      </c>
      <c r="BJ24" s="172" t="str">
        <f t="shared" si="6"/>
        <v>-</v>
      </c>
      <c r="BK24" s="164">
        <f t="shared" si="6"/>
        <v>45091.082638888889</v>
      </c>
      <c r="BL24" s="145" t="str">
        <f t="shared" si="6"/>
        <v>NUKU'ALOFA</v>
      </c>
      <c r="BM24" s="171">
        <f t="shared" si="6"/>
        <v>45094</v>
      </c>
      <c r="BN24" s="188" t="str">
        <f t="shared" si="7"/>
        <v>-</v>
      </c>
      <c r="BO24" s="163">
        <f t="shared" si="7"/>
        <v>45094</v>
      </c>
      <c r="BP24" s="154" t="str">
        <f t="shared" si="17"/>
        <v>NUKU'ALOFA</v>
      </c>
      <c r="BQ24" s="151">
        <f t="shared" si="17"/>
        <v>45102.611805555556</v>
      </c>
      <c r="BR24" s="152" t="str">
        <f t="shared" si="8"/>
        <v>-</v>
      </c>
      <c r="BS24" s="144">
        <f t="shared" si="8"/>
        <v>45103.803472222222</v>
      </c>
      <c r="BT24" s="145" t="str">
        <f t="shared" si="8"/>
        <v>NUKU'ALOFA</v>
      </c>
      <c r="BU24" s="153">
        <f t="shared" si="8"/>
        <v>45111</v>
      </c>
      <c r="BV24" s="152" t="str">
        <f t="shared" si="9"/>
        <v>-</v>
      </c>
      <c r="BW24" s="144">
        <f t="shared" si="9"/>
        <v>45111</v>
      </c>
      <c r="BX24" s="145" t="str">
        <f t="shared" si="9"/>
        <v>NUKU'ALOFA</v>
      </c>
      <c r="BY24" s="153">
        <f t="shared" si="9"/>
        <v>45122.216666666667</v>
      </c>
      <c r="BZ24" s="152" t="str">
        <f t="shared" si="10"/>
        <v>-</v>
      </c>
      <c r="CA24" s="144">
        <f t="shared" si="10"/>
        <v>45123.05</v>
      </c>
      <c r="CB24" s="145" t="str">
        <f t="shared" si="10"/>
        <v>NUKU'ALOFA</v>
      </c>
      <c r="CC24" s="153">
        <f t="shared" si="10"/>
        <v>45123</v>
      </c>
      <c r="CD24" s="152" t="str">
        <f t="shared" si="11"/>
        <v>-</v>
      </c>
      <c r="CE24" s="144">
        <f t="shared" si="11"/>
        <v>45123</v>
      </c>
      <c r="CF24" s="145" t="str">
        <f t="shared" si="11"/>
        <v>NUKU'ALOFA</v>
      </c>
      <c r="CG24" s="153">
        <f t="shared" si="11"/>
        <v>45137.240277777775</v>
      </c>
      <c r="CH24" s="152" t="str">
        <f t="shared" si="12"/>
        <v>-</v>
      </c>
      <c r="CI24" s="144">
        <f t="shared" si="12"/>
        <v>45138.240277777775</v>
      </c>
      <c r="CJ24" s="145">
        <f t="shared" si="12"/>
        <v>0</v>
      </c>
      <c r="CK24" s="171">
        <f t="shared" si="12"/>
        <v>0</v>
      </c>
      <c r="CL24" s="188">
        <f t="shared" si="13"/>
        <v>0</v>
      </c>
      <c r="CM24" s="164">
        <f t="shared" si="13"/>
        <v>0</v>
      </c>
      <c r="CN24" s="145">
        <f t="shared" si="13"/>
        <v>0</v>
      </c>
      <c r="CO24" s="171">
        <f t="shared" si="13"/>
        <v>0</v>
      </c>
      <c r="CP24" s="172">
        <f t="shared" si="14"/>
        <v>0</v>
      </c>
      <c r="CQ24" s="164">
        <f t="shared" si="14"/>
        <v>0</v>
      </c>
      <c r="CR24" s="145">
        <f t="shared" si="14"/>
        <v>0</v>
      </c>
      <c r="CS24" s="171">
        <f t="shared" si="14"/>
        <v>0</v>
      </c>
      <c r="CT24" s="188">
        <f t="shared" si="15"/>
        <v>0</v>
      </c>
      <c r="CU24" s="164">
        <f t="shared" si="15"/>
        <v>0</v>
      </c>
      <c r="CV24" s="107"/>
    </row>
    <row r="25" spans="1:100" x14ac:dyDescent="0.15">
      <c r="A25" s="44">
        <f>IF(B25=TRUE,ROW()-COUNTIF(B$8:$B25,FALSE)-4,"")</f>
        <v>17</v>
      </c>
      <c r="B25" s="1" t="b">
        <v>1</v>
      </c>
      <c r="C25" s="88" t="s">
        <v>49</v>
      </c>
      <c r="D25" s="131" t="s">
        <v>50</v>
      </c>
      <c r="E25" s="113">
        <v>44983.570833333331</v>
      </c>
      <c r="F25" s="114" t="s">
        <v>20</v>
      </c>
      <c r="G25" s="115">
        <v>44985.254166666666</v>
      </c>
      <c r="H25" s="112" t="s">
        <v>50</v>
      </c>
      <c r="I25" s="113">
        <v>44991</v>
      </c>
      <c r="J25" s="110" t="s">
        <v>20</v>
      </c>
      <c r="K25" s="115">
        <v>44991</v>
      </c>
      <c r="L25" s="137" t="s">
        <v>50</v>
      </c>
      <c r="M25" s="109">
        <v>45002.11041666667</v>
      </c>
      <c r="N25" s="114" t="s">
        <v>20</v>
      </c>
      <c r="O25" s="117">
        <v>45004.068749999999</v>
      </c>
      <c r="P25" s="222" t="s">
        <v>50</v>
      </c>
      <c r="Q25" s="132">
        <v>45009</v>
      </c>
      <c r="R25" s="169" t="s">
        <v>20</v>
      </c>
      <c r="S25" s="223">
        <v>45009</v>
      </c>
      <c r="T25" s="112" t="s">
        <v>50</v>
      </c>
      <c r="U25" s="182">
        <v>45014.372916666667</v>
      </c>
      <c r="V25" s="183" t="s">
        <v>20</v>
      </c>
      <c r="W25" s="191">
        <v>45015.706250000003</v>
      </c>
      <c r="X25" s="112" t="s">
        <v>50</v>
      </c>
      <c r="Y25" s="182">
        <v>45015</v>
      </c>
      <c r="Z25" s="169" t="s">
        <v>20</v>
      </c>
      <c r="AA25" s="191">
        <v>45015</v>
      </c>
      <c r="AB25" s="112" t="s">
        <v>50</v>
      </c>
      <c r="AC25" s="182">
        <v>45030.505555555559</v>
      </c>
      <c r="AD25" s="183" t="s">
        <v>20</v>
      </c>
      <c r="AE25" s="191">
        <v>45031.838888888888</v>
      </c>
      <c r="AF25" s="222" t="s">
        <v>50</v>
      </c>
      <c r="AG25" s="221">
        <v>45032</v>
      </c>
      <c r="AH25" s="169" t="s">
        <v>20</v>
      </c>
      <c r="AI25" s="223">
        <v>45033</v>
      </c>
      <c r="AJ25" s="121" t="str">
        <f t="shared" si="16"/>
        <v>APIA</v>
      </c>
      <c r="AK25" s="122">
        <f t="shared" si="16"/>
        <v>45042.95416666667</v>
      </c>
      <c r="AL25" s="123" t="str">
        <f t="shared" si="0"/>
        <v>-</v>
      </c>
      <c r="AM25" s="124">
        <f t="shared" si="0"/>
        <v>45044.45416666667</v>
      </c>
      <c r="AN25" s="127" t="str">
        <f t="shared" si="0"/>
        <v>APIA</v>
      </c>
      <c r="AO25" s="126">
        <f t="shared" si="0"/>
        <v>45050</v>
      </c>
      <c r="AP25" s="123" t="str">
        <f t="shared" si="1"/>
        <v>-</v>
      </c>
      <c r="AQ25" s="124">
        <f t="shared" si="1"/>
        <v>45050</v>
      </c>
      <c r="AR25" s="127" t="str">
        <f t="shared" si="1"/>
        <v>APIA</v>
      </c>
      <c r="AS25" s="126">
        <f t="shared" si="1"/>
        <v>45060.565972222219</v>
      </c>
      <c r="AT25" s="123" t="str">
        <f t="shared" si="2"/>
        <v>-</v>
      </c>
      <c r="AU25" s="124">
        <f t="shared" si="2"/>
        <v>45061.899305555555</v>
      </c>
      <c r="AV25" s="127" t="str">
        <f t="shared" si="2"/>
        <v>APIA</v>
      </c>
      <c r="AW25" s="126">
        <f t="shared" si="2"/>
        <v>45065</v>
      </c>
      <c r="AX25" s="123" t="str">
        <f t="shared" si="3"/>
        <v>-</v>
      </c>
      <c r="AY25" s="124">
        <f t="shared" si="3"/>
        <v>45066</v>
      </c>
      <c r="AZ25" s="127" t="str">
        <f t="shared" si="3"/>
        <v>APIA</v>
      </c>
      <c r="BA25" s="126">
        <f t="shared" si="3"/>
        <v>45075.880555555559</v>
      </c>
      <c r="BB25" s="123" t="str">
        <f t="shared" si="4"/>
        <v>-</v>
      </c>
      <c r="BC25" s="124">
        <f t="shared" si="4"/>
        <v>45077.213888888888</v>
      </c>
      <c r="BD25" s="127" t="str">
        <f t="shared" si="4"/>
        <v>APIA</v>
      </c>
      <c r="BE25" s="187">
        <f t="shared" si="4"/>
        <v>45082</v>
      </c>
      <c r="BF25" s="162" t="str">
        <f t="shared" si="5"/>
        <v>-</v>
      </c>
      <c r="BG25" s="216">
        <f t="shared" si="5"/>
        <v>45082</v>
      </c>
      <c r="BH25" s="127" t="str">
        <f t="shared" si="5"/>
        <v>APIA</v>
      </c>
      <c r="BI25" s="187">
        <f t="shared" si="5"/>
        <v>45093.257638888892</v>
      </c>
      <c r="BJ25" s="188" t="str">
        <f t="shared" si="6"/>
        <v>-</v>
      </c>
      <c r="BK25" s="194">
        <f t="shared" si="6"/>
        <v>45094.59097222222</v>
      </c>
      <c r="BL25" s="127" t="str">
        <f t="shared" si="6"/>
        <v>APIA</v>
      </c>
      <c r="BM25" s="187">
        <f t="shared" si="6"/>
        <v>45096</v>
      </c>
      <c r="BN25" s="162" t="str">
        <f t="shared" si="7"/>
        <v>-</v>
      </c>
      <c r="BO25" s="217">
        <f t="shared" si="7"/>
        <v>45097</v>
      </c>
      <c r="BP25" s="156" t="str">
        <f t="shared" si="17"/>
        <v>APIA</v>
      </c>
      <c r="BQ25" s="122">
        <f t="shared" si="17"/>
        <v>45106.219444444447</v>
      </c>
      <c r="BR25" s="123" t="str">
        <f t="shared" si="8"/>
        <v>-</v>
      </c>
      <c r="BS25" s="124">
        <f t="shared" si="8"/>
        <v>45107.719444444447</v>
      </c>
      <c r="BT25" s="127" t="str">
        <f t="shared" si="8"/>
        <v>APIA</v>
      </c>
      <c r="BU25" s="126">
        <f t="shared" si="8"/>
        <v>45114</v>
      </c>
      <c r="BV25" s="123" t="str">
        <f t="shared" si="9"/>
        <v>-</v>
      </c>
      <c r="BW25" s="124">
        <f t="shared" si="9"/>
        <v>45114</v>
      </c>
      <c r="BX25" s="127" t="str">
        <f t="shared" si="9"/>
        <v>APIA</v>
      </c>
      <c r="BY25" s="126">
        <f t="shared" si="9"/>
        <v>45125.227777777778</v>
      </c>
      <c r="BZ25" s="123" t="str">
        <f t="shared" si="10"/>
        <v>-</v>
      </c>
      <c r="CA25" s="124">
        <f t="shared" si="10"/>
        <v>45126.561111111114</v>
      </c>
      <c r="CB25" s="127" t="str">
        <f t="shared" si="10"/>
        <v>APIA</v>
      </c>
      <c r="CC25" s="126">
        <f t="shared" si="10"/>
        <v>45125</v>
      </c>
      <c r="CD25" s="123" t="str">
        <f t="shared" si="11"/>
        <v>-</v>
      </c>
      <c r="CE25" s="124">
        <f t="shared" si="11"/>
        <v>45126</v>
      </c>
      <c r="CF25" s="127" t="str">
        <f t="shared" si="11"/>
        <v>APIA</v>
      </c>
      <c r="CG25" s="126">
        <f t="shared" si="11"/>
        <v>45139.875</v>
      </c>
      <c r="CH25" s="123" t="str">
        <f t="shared" si="12"/>
        <v>-</v>
      </c>
      <c r="CI25" s="124">
        <f t="shared" si="12"/>
        <v>45141.208333333336</v>
      </c>
      <c r="CJ25" s="127">
        <f t="shared" si="12"/>
        <v>0</v>
      </c>
      <c r="CK25" s="187">
        <f t="shared" si="12"/>
        <v>0</v>
      </c>
      <c r="CL25" s="162">
        <f t="shared" si="13"/>
        <v>0</v>
      </c>
      <c r="CM25" s="216">
        <f t="shared" si="13"/>
        <v>0</v>
      </c>
      <c r="CN25" s="127">
        <f t="shared" si="13"/>
        <v>0</v>
      </c>
      <c r="CO25" s="187">
        <f t="shared" si="13"/>
        <v>0</v>
      </c>
      <c r="CP25" s="188">
        <f t="shared" si="14"/>
        <v>0</v>
      </c>
      <c r="CQ25" s="194">
        <f t="shared" si="14"/>
        <v>0</v>
      </c>
      <c r="CR25" s="127">
        <f t="shared" si="14"/>
        <v>0</v>
      </c>
      <c r="CS25" s="187">
        <f t="shared" si="14"/>
        <v>0</v>
      </c>
      <c r="CT25" s="162">
        <f t="shared" si="15"/>
        <v>0</v>
      </c>
      <c r="CU25" s="216">
        <f t="shared" si="15"/>
        <v>0</v>
      </c>
      <c r="CV25" s="107"/>
    </row>
    <row r="26" spans="1:100" x14ac:dyDescent="0.15">
      <c r="A26" s="44">
        <f>IF(B26=TRUE,ROW()-COUNTIF(B$8:$B26,FALSE)-4,"")</f>
        <v>18</v>
      </c>
      <c r="B26" s="1" t="b">
        <v>1</v>
      </c>
      <c r="C26" s="88" t="s">
        <v>51</v>
      </c>
      <c r="D26" s="131" t="s">
        <v>52</v>
      </c>
      <c r="E26" s="113">
        <v>44984.625</v>
      </c>
      <c r="F26" s="114" t="s">
        <v>20</v>
      </c>
      <c r="G26" s="115">
        <v>44985.462500000001</v>
      </c>
      <c r="H26" s="112" t="s">
        <v>52</v>
      </c>
      <c r="I26" s="135">
        <v>44991</v>
      </c>
      <c r="J26" s="136" t="s">
        <v>20</v>
      </c>
      <c r="K26" s="117">
        <v>44992</v>
      </c>
      <c r="L26" s="112" t="s">
        <v>52</v>
      </c>
      <c r="M26" s="113">
        <v>45003.05972222222</v>
      </c>
      <c r="N26" s="114" t="s">
        <v>20</v>
      </c>
      <c r="O26" s="115">
        <v>45004.751388888886</v>
      </c>
      <c r="P26" s="224" t="s">
        <v>52</v>
      </c>
      <c r="Q26" s="225">
        <v>45009</v>
      </c>
      <c r="R26" s="199" t="s">
        <v>20</v>
      </c>
      <c r="S26" s="193">
        <v>45010</v>
      </c>
      <c r="T26" s="112" t="s">
        <v>52</v>
      </c>
      <c r="U26" s="182">
        <v>45015.325694444444</v>
      </c>
      <c r="V26" s="183" t="s">
        <v>20</v>
      </c>
      <c r="W26" s="191">
        <v>45016.700694444444</v>
      </c>
      <c r="X26" s="112" t="s">
        <v>52</v>
      </c>
      <c r="Y26" s="198">
        <v>45015</v>
      </c>
      <c r="Z26" s="199" t="s">
        <v>20</v>
      </c>
      <c r="AA26" s="170">
        <v>45015</v>
      </c>
      <c r="AB26" s="112" t="s">
        <v>52</v>
      </c>
      <c r="AC26" s="182">
        <v>45031.455555555556</v>
      </c>
      <c r="AD26" s="183" t="s">
        <v>20</v>
      </c>
      <c r="AE26" s="191">
        <v>45032.830555555556</v>
      </c>
      <c r="AF26" s="224" t="s">
        <v>52</v>
      </c>
      <c r="AG26" s="225">
        <v>45032</v>
      </c>
      <c r="AH26" s="199" t="s">
        <v>20</v>
      </c>
      <c r="AI26" s="193">
        <v>45033</v>
      </c>
      <c r="AJ26" s="121" t="str">
        <f t="shared" si="16"/>
        <v>PAGOPAGO</v>
      </c>
      <c r="AK26" s="122">
        <f t="shared" si="16"/>
        <v>45044.1</v>
      </c>
      <c r="AL26" s="123" t="str">
        <f t="shared" si="0"/>
        <v>-</v>
      </c>
      <c r="AM26" s="124">
        <f t="shared" si="0"/>
        <v>45045.599999999999</v>
      </c>
      <c r="AN26" s="127" t="str">
        <f t="shared" si="0"/>
        <v>PAGOPAGO</v>
      </c>
      <c r="AO26" s="126">
        <f t="shared" si="0"/>
        <v>45050</v>
      </c>
      <c r="AP26" s="123" t="str">
        <f t="shared" si="1"/>
        <v>-</v>
      </c>
      <c r="AQ26" s="124">
        <f t="shared" si="1"/>
        <v>45050</v>
      </c>
      <c r="AR26" s="127" t="str">
        <f t="shared" si="1"/>
        <v>PAGOPAGO</v>
      </c>
      <c r="AS26" s="126">
        <f t="shared" si="1"/>
        <v>45061.515972222223</v>
      </c>
      <c r="AT26" s="123" t="str">
        <f t="shared" si="2"/>
        <v>-</v>
      </c>
      <c r="AU26" s="124">
        <f t="shared" si="2"/>
        <v>45062.890972222223</v>
      </c>
      <c r="AV26" s="127" t="str">
        <f t="shared" si="2"/>
        <v>PAGOPAGO</v>
      </c>
      <c r="AW26" s="126">
        <f t="shared" si="2"/>
        <v>45065</v>
      </c>
      <c r="AX26" s="123" t="str">
        <f t="shared" si="3"/>
        <v>-</v>
      </c>
      <c r="AY26" s="124">
        <f t="shared" si="3"/>
        <v>45066</v>
      </c>
      <c r="AZ26" s="127" t="str">
        <f t="shared" si="3"/>
        <v>PAGOPAGO</v>
      </c>
      <c r="BA26" s="187">
        <f t="shared" si="3"/>
        <v>45076.829861111109</v>
      </c>
      <c r="BB26" s="188" t="str">
        <f t="shared" si="4"/>
        <v>-</v>
      </c>
      <c r="BC26" s="216">
        <f t="shared" si="4"/>
        <v>45078.204861111109</v>
      </c>
      <c r="BD26" s="127" t="str">
        <f t="shared" si="4"/>
        <v>PAGOPAGO</v>
      </c>
      <c r="BE26" s="187">
        <f t="shared" si="4"/>
        <v>45082</v>
      </c>
      <c r="BF26" s="172" t="str">
        <f t="shared" si="5"/>
        <v>-</v>
      </c>
      <c r="BG26" s="216">
        <f t="shared" si="5"/>
        <v>45082</v>
      </c>
      <c r="BH26" s="127" t="str">
        <f t="shared" si="5"/>
        <v>PAGOPAGO</v>
      </c>
      <c r="BI26" s="187">
        <f t="shared" si="5"/>
        <v>45094.207638888889</v>
      </c>
      <c r="BJ26" s="188" t="str">
        <f t="shared" si="6"/>
        <v>-</v>
      </c>
      <c r="BK26" s="216">
        <f t="shared" si="6"/>
        <v>45095.582638888889</v>
      </c>
      <c r="BL26" s="127" t="str">
        <f t="shared" si="6"/>
        <v>PAGOPAGO</v>
      </c>
      <c r="BM26" s="187">
        <f t="shared" si="6"/>
        <v>45096</v>
      </c>
      <c r="BN26" s="172" t="str">
        <f t="shared" si="7"/>
        <v>-</v>
      </c>
      <c r="BO26" s="217">
        <f t="shared" si="7"/>
        <v>45097</v>
      </c>
      <c r="BP26" s="156" t="str">
        <f t="shared" si="17"/>
        <v>PAGOPAGO</v>
      </c>
      <c r="BQ26" s="122">
        <f t="shared" si="17"/>
        <v>45107.310416666667</v>
      </c>
      <c r="BR26" s="123" t="str">
        <f t="shared" si="8"/>
        <v>-</v>
      </c>
      <c r="BS26" s="124">
        <f t="shared" si="8"/>
        <v>45108.810416666667</v>
      </c>
      <c r="BT26" s="127" t="str">
        <f t="shared" si="8"/>
        <v>PAGOPAGO</v>
      </c>
      <c r="BU26" s="126">
        <f t="shared" si="8"/>
        <v>45114</v>
      </c>
      <c r="BV26" s="123" t="str">
        <f t="shared" si="9"/>
        <v>-</v>
      </c>
      <c r="BW26" s="124">
        <f t="shared" si="9"/>
        <v>45114</v>
      </c>
      <c r="BX26" s="127" t="str">
        <f t="shared" si="9"/>
        <v>PAGOPAGO</v>
      </c>
      <c r="BY26" s="126">
        <f t="shared" si="9"/>
        <v>45126.177777777775</v>
      </c>
      <c r="BZ26" s="123" t="str">
        <f t="shared" si="10"/>
        <v>-</v>
      </c>
      <c r="CA26" s="124">
        <f t="shared" si="10"/>
        <v>45127.552777777775</v>
      </c>
      <c r="CB26" s="127" t="str">
        <f t="shared" si="10"/>
        <v>PAGOPAGO</v>
      </c>
      <c r="CC26" s="126">
        <f t="shared" si="10"/>
        <v>45125</v>
      </c>
      <c r="CD26" s="123" t="str">
        <f t="shared" si="11"/>
        <v>-</v>
      </c>
      <c r="CE26" s="124">
        <f t="shared" si="11"/>
        <v>45126</v>
      </c>
      <c r="CF26" s="127" t="str">
        <f t="shared" si="11"/>
        <v>PAGOPAGO</v>
      </c>
      <c r="CG26" s="187">
        <f t="shared" si="11"/>
        <v>45140.82916666667</v>
      </c>
      <c r="CH26" s="188" t="str">
        <f t="shared" si="12"/>
        <v>-</v>
      </c>
      <c r="CI26" s="216">
        <f t="shared" si="12"/>
        <v>45142.20416666667</v>
      </c>
      <c r="CJ26" s="127">
        <f t="shared" si="12"/>
        <v>0</v>
      </c>
      <c r="CK26" s="187">
        <f t="shared" si="12"/>
        <v>0</v>
      </c>
      <c r="CL26" s="172">
        <f t="shared" si="13"/>
        <v>0</v>
      </c>
      <c r="CM26" s="216">
        <f t="shared" si="13"/>
        <v>0</v>
      </c>
      <c r="CN26" s="127">
        <f t="shared" si="13"/>
        <v>0</v>
      </c>
      <c r="CO26" s="187">
        <f t="shared" si="13"/>
        <v>0</v>
      </c>
      <c r="CP26" s="188">
        <f t="shared" si="14"/>
        <v>0</v>
      </c>
      <c r="CQ26" s="216">
        <f t="shared" si="14"/>
        <v>0</v>
      </c>
      <c r="CR26" s="127">
        <f t="shared" si="14"/>
        <v>0</v>
      </c>
      <c r="CS26" s="187">
        <f t="shared" si="14"/>
        <v>0</v>
      </c>
      <c r="CT26" s="172">
        <f t="shared" si="15"/>
        <v>0</v>
      </c>
      <c r="CU26" s="216">
        <f t="shared" si="15"/>
        <v>0</v>
      </c>
      <c r="CV26" s="107"/>
    </row>
    <row r="27" spans="1:100" x14ac:dyDescent="0.15">
      <c r="A27" s="44">
        <f>IF(B27=TRUE,ROW()-COUNTIF(B$8:$B27,FALSE)-4,"")</f>
        <v>19</v>
      </c>
      <c r="B27" s="1" t="b">
        <v>1</v>
      </c>
      <c r="C27" s="133" t="s">
        <v>53</v>
      </c>
      <c r="D27" s="134"/>
      <c r="E27" s="135"/>
      <c r="F27" s="136"/>
      <c r="G27" s="117"/>
      <c r="H27" s="137" t="s">
        <v>54</v>
      </c>
      <c r="I27" s="109">
        <v>44998</v>
      </c>
      <c r="J27" s="110" t="s">
        <v>20</v>
      </c>
      <c r="K27" s="117">
        <v>44999</v>
      </c>
      <c r="L27" s="137"/>
      <c r="M27" s="135"/>
      <c r="N27" s="136"/>
      <c r="O27" s="117"/>
      <c r="P27" s="226" t="s">
        <v>54</v>
      </c>
      <c r="Q27" s="200">
        <v>45014</v>
      </c>
      <c r="R27" s="169" t="s">
        <v>20</v>
      </c>
      <c r="S27" s="202">
        <v>45015</v>
      </c>
      <c r="T27" s="137"/>
      <c r="U27" s="198"/>
      <c r="V27" s="199"/>
      <c r="W27" s="170"/>
      <c r="X27" s="137" t="s">
        <v>54</v>
      </c>
      <c r="Y27" s="168">
        <v>45021</v>
      </c>
      <c r="Z27" s="169" t="s">
        <v>20</v>
      </c>
      <c r="AA27" s="170">
        <v>45021</v>
      </c>
      <c r="AB27" s="137"/>
      <c r="AC27" s="198"/>
      <c r="AD27" s="199"/>
      <c r="AE27" s="170"/>
      <c r="AF27" s="226" t="s">
        <v>54</v>
      </c>
      <c r="AG27" s="200">
        <v>45037</v>
      </c>
      <c r="AH27" s="169" t="s">
        <v>20</v>
      </c>
      <c r="AI27" s="202">
        <v>45038</v>
      </c>
      <c r="AJ27" s="141">
        <f t="shared" si="16"/>
        <v>0</v>
      </c>
      <c r="AK27" s="142">
        <f t="shared" si="16"/>
        <v>0</v>
      </c>
      <c r="AL27" s="143">
        <f t="shared" si="0"/>
        <v>0</v>
      </c>
      <c r="AM27" s="144">
        <f t="shared" si="0"/>
        <v>0</v>
      </c>
      <c r="AN27" s="145" t="str">
        <f t="shared" si="0"/>
        <v>PAPEETE</v>
      </c>
      <c r="AO27" s="146">
        <f t="shared" si="0"/>
        <v>45056</v>
      </c>
      <c r="AP27" s="143" t="str">
        <f t="shared" si="1"/>
        <v>-</v>
      </c>
      <c r="AQ27" s="144">
        <f t="shared" si="1"/>
        <v>45056</v>
      </c>
      <c r="AR27" s="145">
        <f t="shared" si="1"/>
        <v>0</v>
      </c>
      <c r="AS27" s="146">
        <f t="shared" si="1"/>
        <v>0</v>
      </c>
      <c r="AT27" s="143">
        <f t="shared" si="2"/>
        <v>0</v>
      </c>
      <c r="AU27" s="144">
        <f t="shared" si="2"/>
        <v>0</v>
      </c>
      <c r="AV27" s="145" t="str">
        <f t="shared" si="2"/>
        <v>PAPEETE</v>
      </c>
      <c r="AW27" s="146">
        <f t="shared" si="2"/>
        <v>45070</v>
      </c>
      <c r="AX27" s="143" t="str">
        <f t="shared" si="3"/>
        <v>-</v>
      </c>
      <c r="AY27" s="144">
        <f t="shared" si="3"/>
        <v>45071</v>
      </c>
      <c r="AZ27" s="145">
        <f t="shared" si="3"/>
        <v>0</v>
      </c>
      <c r="BA27" s="161">
        <f t="shared" si="3"/>
        <v>0</v>
      </c>
      <c r="BB27" s="162">
        <f t="shared" si="4"/>
        <v>0</v>
      </c>
      <c r="BC27" s="164">
        <f t="shared" si="4"/>
        <v>0</v>
      </c>
      <c r="BD27" s="145" t="str">
        <f t="shared" si="4"/>
        <v>PAPEETE</v>
      </c>
      <c r="BE27" s="161">
        <f t="shared" si="4"/>
        <v>45086</v>
      </c>
      <c r="BF27" s="162" t="str">
        <f t="shared" si="5"/>
        <v>-</v>
      </c>
      <c r="BG27" s="164">
        <f t="shared" si="5"/>
        <v>45086</v>
      </c>
      <c r="BH27" s="145">
        <f t="shared" si="5"/>
        <v>0</v>
      </c>
      <c r="BI27" s="161">
        <f t="shared" si="5"/>
        <v>0</v>
      </c>
      <c r="BJ27" s="162">
        <f t="shared" si="6"/>
        <v>0</v>
      </c>
      <c r="BK27" s="164">
        <f t="shared" si="6"/>
        <v>0</v>
      </c>
      <c r="BL27" s="145" t="str">
        <f t="shared" si="6"/>
        <v>PAPEETE</v>
      </c>
      <c r="BM27" s="161">
        <f t="shared" si="6"/>
        <v>45101</v>
      </c>
      <c r="BN27" s="162" t="str">
        <f t="shared" si="7"/>
        <v>-</v>
      </c>
      <c r="BO27" s="163">
        <f t="shared" si="7"/>
        <v>45102</v>
      </c>
      <c r="BP27" s="148">
        <f t="shared" si="17"/>
        <v>0</v>
      </c>
      <c r="BQ27" s="142">
        <f t="shared" si="17"/>
        <v>0</v>
      </c>
      <c r="BR27" s="143">
        <f t="shared" si="8"/>
        <v>0</v>
      </c>
      <c r="BS27" s="144">
        <f t="shared" si="8"/>
        <v>0</v>
      </c>
      <c r="BT27" s="145" t="str">
        <f t="shared" si="8"/>
        <v>PAPEETE</v>
      </c>
      <c r="BU27" s="146">
        <f t="shared" si="8"/>
        <v>45120</v>
      </c>
      <c r="BV27" s="143" t="str">
        <f t="shared" si="9"/>
        <v>-</v>
      </c>
      <c r="BW27" s="144">
        <f t="shared" si="9"/>
        <v>45120</v>
      </c>
      <c r="BX27" s="145">
        <f t="shared" si="9"/>
        <v>0</v>
      </c>
      <c r="BY27" s="146">
        <f t="shared" si="9"/>
        <v>0</v>
      </c>
      <c r="BZ27" s="143">
        <f t="shared" si="10"/>
        <v>0</v>
      </c>
      <c r="CA27" s="144">
        <f t="shared" si="10"/>
        <v>0</v>
      </c>
      <c r="CB27" s="145" t="str">
        <f t="shared" si="10"/>
        <v>PAPEETE</v>
      </c>
      <c r="CC27" s="146">
        <f t="shared" si="10"/>
        <v>0</v>
      </c>
      <c r="CD27" s="143" t="str">
        <f t="shared" si="11"/>
        <v>OMIT</v>
      </c>
      <c r="CE27" s="144">
        <f t="shared" si="11"/>
        <v>0</v>
      </c>
      <c r="CF27" s="145">
        <f t="shared" si="11"/>
        <v>0</v>
      </c>
      <c r="CG27" s="161">
        <f t="shared" si="11"/>
        <v>0</v>
      </c>
      <c r="CH27" s="162">
        <f t="shared" si="12"/>
        <v>0</v>
      </c>
      <c r="CI27" s="164">
        <f t="shared" si="12"/>
        <v>0</v>
      </c>
      <c r="CJ27" s="145">
        <f t="shared" si="12"/>
        <v>0</v>
      </c>
      <c r="CK27" s="161">
        <f t="shared" si="12"/>
        <v>0</v>
      </c>
      <c r="CL27" s="162">
        <f t="shared" si="13"/>
        <v>0</v>
      </c>
      <c r="CM27" s="164">
        <f t="shared" si="13"/>
        <v>0</v>
      </c>
      <c r="CN27" s="145">
        <f t="shared" si="13"/>
        <v>0</v>
      </c>
      <c r="CO27" s="161">
        <f t="shared" si="13"/>
        <v>0</v>
      </c>
      <c r="CP27" s="162">
        <f t="shared" si="14"/>
        <v>0</v>
      </c>
      <c r="CQ27" s="164">
        <f t="shared" si="14"/>
        <v>0</v>
      </c>
      <c r="CR27" s="145">
        <f t="shared" si="14"/>
        <v>0</v>
      </c>
      <c r="CS27" s="161">
        <f t="shared" si="14"/>
        <v>0</v>
      </c>
      <c r="CT27" s="162">
        <f t="shared" si="15"/>
        <v>0</v>
      </c>
      <c r="CU27" s="164">
        <f t="shared" si="15"/>
        <v>0</v>
      </c>
      <c r="CV27" s="107"/>
    </row>
    <row r="28" spans="1:100" x14ac:dyDescent="0.15">
      <c r="A28" s="44">
        <f>IF(B28=TRUE,ROW()-COUNTIF(B$8:$B28,FALSE)-4,"")</f>
        <v>20</v>
      </c>
      <c r="B28" s="1" t="b">
        <v>1</v>
      </c>
      <c r="C28" s="149" t="s">
        <v>34</v>
      </c>
      <c r="D28" s="134"/>
      <c r="E28" s="109"/>
      <c r="F28" s="110"/>
      <c r="G28" s="117"/>
      <c r="H28" s="137"/>
      <c r="I28" s="113"/>
      <c r="J28" s="114"/>
      <c r="K28" s="115"/>
      <c r="L28" s="137"/>
      <c r="M28" s="109"/>
      <c r="N28" s="110"/>
      <c r="O28" s="117"/>
      <c r="P28" s="227" t="s">
        <v>35</v>
      </c>
      <c r="Q28" s="225">
        <v>45023</v>
      </c>
      <c r="R28" s="169" t="s">
        <v>20</v>
      </c>
      <c r="S28" s="208">
        <v>45024</v>
      </c>
      <c r="T28" s="137"/>
      <c r="U28" s="168"/>
      <c r="V28" s="169"/>
      <c r="W28" s="170"/>
      <c r="X28" s="137"/>
      <c r="Y28" s="182"/>
      <c r="Z28" s="183"/>
      <c r="AA28" s="191"/>
      <c r="AB28" s="137"/>
      <c r="AC28" s="168"/>
      <c r="AD28" s="169"/>
      <c r="AE28" s="170"/>
      <c r="AF28" s="227"/>
      <c r="AG28" s="225"/>
      <c r="AH28" s="183"/>
      <c r="AI28" s="208"/>
      <c r="AJ28" s="150">
        <f t="shared" si="16"/>
        <v>0</v>
      </c>
      <c r="AK28" s="151">
        <f t="shared" si="16"/>
        <v>0</v>
      </c>
      <c r="AL28" s="152">
        <f t="shared" si="0"/>
        <v>0</v>
      </c>
      <c r="AM28" s="144">
        <f t="shared" si="0"/>
        <v>0</v>
      </c>
      <c r="AN28" s="145">
        <f t="shared" si="0"/>
        <v>0</v>
      </c>
      <c r="AO28" s="153">
        <f t="shared" si="0"/>
        <v>0</v>
      </c>
      <c r="AP28" s="152">
        <f t="shared" si="1"/>
        <v>0</v>
      </c>
      <c r="AQ28" s="144">
        <f t="shared" si="1"/>
        <v>0</v>
      </c>
      <c r="AR28" s="145">
        <f t="shared" si="1"/>
        <v>0</v>
      </c>
      <c r="AS28" s="153">
        <f t="shared" si="1"/>
        <v>0</v>
      </c>
      <c r="AT28" s="152">
        <f t="shared" si="2"/>
        <v>0</v>
      </c>
      <c r="AU28" s="144">
        <f t="shared" si="2"/>
        <v>0</v>
      </c>
      <c r="AV28" s="145" t="str">
        <f t="shared" si="2"/>
        <v>TARAWA</v>
      </c>
      <c r="AW28" s="171">
        <f t="shared" si="2"/>
        <v>45080</v>
      </c>
      <c r="AX28" s="172" t="str">
        <f t="shared" si="3"/>
        <v>-</v>
      </c>
      <c r="AY28" s="164">
        <f t="shared" si="3"/>
        <v>45081</v>
      </c>
      <c r="AZ28" s="145">
        <f t="shared" si="3"/>
        <v>0</v>
      </c>
      <c r="BA28" s="171">
        <f t="shared" si="3"/>
        <v>0</v>
      </c>
      <c r="BB28" s="172">
        <f t="shared" si="4"/>
        <v>0</v>
      </c>
      <c r="BC28" s="164">
        <f t="shared" si="4"/>
        <v>0</v>
      </c>
      <c r="BD28" s="145">
        <f t="shared" si="4"/>
        <v>0</v>
      </c>
      <c r="BE28" s="171">
        <f t="shared" si="4"/>
        <v>0</v>
      </c>
      <c r="BF28" s="172">
        <f t="shared" si="5"/>
        <v>0</v>
      </c>
      <c r="BG28" s="164">
        <f t="shared" si="5"/>
        <v>0</v>
      </c>
      <c r="BH28" s="145">
        <f t="shared" si="5"/>
        <v>0</v>
      </c>
      <c r="BI28" s="171">
        <f t="shared" si="5"/>
        <v>0</v>
      </c>
      <c r="BJ28" s="172">
        <f t="shared" si="6"/>
        <v>0</v>
      </c>
      <c r="BK28" s="164">
        <f t="shared" si="6"/>
        <v>0</v>
      </c>
      <c r="BL28" s="145">
        <f t="shared" si="6"/>
        <v>0</v>
      </c>
      <c r="BM28" s="171">
        <f t="shared" si="6"/>
        <v>0</v>
      </c>
      <c r="BN28" s="172">
        <f t="shared" si="7"/>
        <v>0</v>
      </c>
      <c r="BO28" s="163">
        <f t="shared" si="7"/>
        <v>0</v>
      </c>
      <c r="BP28" s="154">
        <f t="shared" si="17"/>
        <v>0</v>
      </c>
      <c r="BQ28" s="151">
        <f t="shared" si="17"/>
        <v>0</v>
      </c>
      <c r="BR28" s="152">
        <f t="shared" si="8"/>
        <v>0</v>
      </c>
      <c r="BS28" s="144">
        <f t="shared" si="8"/>
        <v>0</v>
      </c>
      <c r="BT28" s="145">
        <f t="shared" si="8"/>
        <v>0</v>
      </c>
      <c r="BU28" s="153">
        <f t="shared" si="8"/>
        <v>0</v>
      </c>
      <c r="BV28" s="152">
        <f t="shared" si="9"/>
        <v>0</v>
      </c>
      <c r="BW28" s="144">
        <f t="shared" si="9"/>
        <v>0</v>
      </c>
      <c r="BX28" s="145">
        <f t="shared" si="9"/>
        <v>0</v>
      </c>
      <c r="BY28" s="153">
        <f t="shared" si="9"/>
        <v>0</v>
      </c>
      <c r="BZ28" s="152">
        <f t="shared" si="10"/>
        <v>0</v>
      </c>
      <c r="CA28" s="144">
        <f t="shared" si="10"/>
        <v>0</v>
      </c>
      <c r="CB28" s="145" t="str">
        <f t="shared" si="10"/>
        <v>TARAWA</v>
      </c>
      <c r="CC28" s="171">
        <f t="shared" si="10"/>
        <v>45131</v>
      </c>
      <c r="CD28" s="172" t="str">
        <f t="shared" si="11"/>
        <v>-</v>
      </c>
      <c r="CE28" s="164">
        <f t="shared" si="11"/>
        <v>45132</v>
      </c>
      <c r="CF28" s="145">
        <f t="shared" si="11"/>
        <v>0</v>
      </c>
      <c r="CG28" s="171">
        <f t="shared" si="11"/>
        <v>0</v>
      </c>
      <c r="CH28" s="172">
        <f t="shared" si="12"/>
        <v>0</v>
      </c>
      <c r="CI28" s="164">
        <f t="shared" si="12"/>
        <v>0</v>
      </c>
      <c r="CJ28" s="145">
        <f t="shared" si="12"/>
        <v>0</v>
      </c>
      <c r="CK28" s="171">
        <f t="shared" si="12"/>
        <v>0</v>
      </c>
      <c r="CL28" s="172">
        <f t="shared" si="13"/>
        <v>0</v>
      </c>
      <c r="CM28" s="164">
        <f t="shared" si="13"/>
        <v>0</v>
      </c>
      <c r="CN28" s="145">
        <f t="shared" si="13"/>
        <v>0</v>
      </c>
      <c r="CO28" s="171">
        <f t="shared" si="13"/>
        <v>0</v>
      </c>
      <c r="CP28" s="172">
        <f t="shared" si="14"/>
        <v>0</v>
      </c>
      <c r="CQ28" s="164">
        <f t="shared" si="14"/>
        <v>0</v>
      </c>
      <c r="CR28" s="145">
        <f t="shared" si="14"/>
        <v>0</v>
      </c>
      <c r="CS28" s="171">
        <f t="shared" si="14"/>
        <v>0</v>
      </c>
      <c r="CT28" s="172">
        <f t="shared" si="15"/>
        <v>0</v>
      </c>
      <c r="CU28" s="164">
        <f t="shared" si="15"/>
        <v>0</v>
      </c>
      <c r="CV28" s="107"/>
    </row>
    <row r="29" spans="1:100" x14ac:dyDescent="0.15">
      <c r="A29" s="44" t="str">
        <f>IF(B29=TRUE,ROW()-COUNTIF(B$8:$B29,FALSE)-4,"")</f>
        <v/>
      </c>
      <c r="B29" s="1" t="b">
        <v>0</v>
      </c>
      <c r="C29" s="88"/>
      <c r="D29" s="131"/>
      <c r="E29" s="113"/>
      <c r="F29" s="114"/>
      <c r="G29" s="115"/>
      <c r="H29" s="112"/>
      <c r="I29" s="113"/>
      <c r="J29" s="114"/>
      <c r="K29" s="115"/>
      <c r="L29" s="112"/>
      <c r="M29" s="113"/>
      <c r="N29" s="114"/>
      <c r="O29" s="115"/>
      <c r="P29" s="155"/>
      <c r="Q29" s="192"/>
      <c r="R29" s="192"/>
      <c r="S29" s="193"/>
      <c r="T29" s="112"/>
      <c r="U29" s="182"/>
      <c r="V29" s="183"/>
      <c r="W29" s="191"/>
      <c r="X29" s="112"/>
      <c r="Y29" s="182"/>
      <c r="Z29" s="183"/>
      <c r="AA29" s="191"/>
      <c r="AB29" s="112"/>
      <c r="AC29" s="182"/>
      <c r="AD29" s="183"/>
      <c r="AE29" s="191"/>
      <c r="AF29" s="155"/>
      <c r="AG29" s="192"/>
      <c r="AH29" s="192"/>
      <c r="AI29" s="193"/>
      <c r="AJ29" s="121">
        <f t="shared" si="16"/>
        <v>0</v>
      </c>
      <c r="AK29" s="122">
        <f t="shared" si="16"/>
        <v>0</v>
      </c>
      <c r="AL29" s="123">
        <f t="shared" si="0"/>
        <v>0</v>
      </c>
      <c r="AM29" s="185">
        <f t="shared" si="0"/>
        <v>0</v>
      </c>
      <c r="AN29" s="186">
        <f t="shared" si="0"/>
        <v>0</v>
      </c>
      <c r="AO29" s="126">
        <f t="shared" si="0"/>
        <v>0</v>
      </c>
      <c r="AP29" s="123">
        <f t="shared" si="1"/>
        <v>0</v>
      </c>
      <c r="AQ29" s="124">
        <f t="shared" si="1"/>
        <v>0</v>
      </c>
      <c r="AR29" s="127">
        <f t="shared" si="1"/>
        <v>0</v>
      </c>
      <c r="AS29" s="126">
        <f t="shared" si="1"/>
        <v>0</v>
      </c>
      <c r="AT29" s="123">
        <f t="shared" si="2"/>
        <v>0</v>
      </c>
      <c r="AU29" s="124">
        <f t="shared" si="2"/>
        <v>0</v>
      </c>
      <c r="AV29" s="127">
        <f t="shared" si="2"/>
        <v>0</v>
      </c>
      <c r="AW29" s="187">
        <f t="shared" si="2"/>
        <v>0</v>
      </c>
      <c r="AX29" s="188">
        <f t="shared" si="3"/>
        <v>0</v>
      </c>
      <c r="AY29" s="216">
        <f t="shared" si="3"/>
        <v>0</v>
      </c>
      <c r="AZ29" s="127">
        <f t="shared" si="3"/>
        <v>0</v>
      </c>
      <c r="BA29" s="187">
        <f t="shared" si="3"/>
        <v>0</v>
      </c>
      <c r="BB29" s="188">
        <f t="shared" si="4"/>
        <v>0</v>
      </c>
      <c r="BC29" s="216">
        <f t="shared" si="4"/>
        <v>0</v>
      </c>
      <c r="BD29" s="127">
        <f t="shared" si="4"/>
        <v>0</v>
      </c>
      <c r="BE29" s="187">
        <f t="shared" si="4"/>
        <v>0</v>
      </c>
      <c r="BF29" s="188">
        <f t="shared" si="5"/>
        <v>0</v>
      </c>
      <c r="BG29" s="216">
        <f t="shared" si="5"/>
        <v>0</v>
      </c>
      <c r="BH29" s="127">
        <f t="shared" si="5"/>
        <v>0</v>
      </c>
      <c r="BI29" s="187">
        <f t="shared" si="5"/>
        <v>0</v>
      </c>
      <c r="BJ29" s="188">
        <f t="shared" si="6"/>
        <v>0</v>
      </c>
      <c r="BK29" s="216">
        <f t="shared" si="6"/>
        <v>0</v>
      </c>
      <c r="BL29" s="127">
        <f t="shared" si="6"/>
        <v>0</v>
      </c>
      <c r="BM29" s="187">
        <f t="shared" si="6"/>
        <v>0</v>
      </c>
      <c r="BN29" s="188">
        <f t="shared" si="7"/>
        <v>0</v>
      </c>
      <c r="BO29" s="217">
        <f t="shared" si="7"/>
        <v>0</v>
      </c>
      <c r="BP29" s="156">
        <f t="shared" si="17"/>
        <v>0</v>
      </c>
      <c r="BQ29" s="122">
        <f t="shared" si="17"/>
        <v>0</v>
      </c>
      <c r="BR29" s="123">
        <f t="shared" si="8"/>
        <v>0</v>
      </c>
      <c r="BS29" s="185">
        <f t="shared" si="8"/>
        <v>0</v>
      </c>
      <c r="BT29" s="186">
        <f t="shared" si="8"/>
        <v>0</v>
      </c>
      <c r="BU29" s="126">
        <f t="shared" si="8"/>
        <v>0</v>
      </c>
      <c r="BV29" s="123">
        <f t="shared" si="9"/>
        <v>0</v>
      </c>
      <c r="BW29" s="124">
        <f t="shared" si="9"/>
        <v>0</v>
      </c>
      <c r="BX29" s="127">
        <f t="shared" si="9"/>
        <v>0</v>
      </c>
      <c r="BY29" s="126">
        <f t="shared" si="9"/>
        <v>0</v>
      </c>
      <c r="BZ29" s="123">
        <f t="shared" si="10"/>
        <v>0</v>
      </c>
      <c r="CA29" s="124">
        <f t="shared" si="10"/>
        <v>0</v>
      </c>
      <c r="CB29" s="127">
        <f t="shared" si="10"/>
        <v>0</v>
      </c>
      <c r="CC29" s="187">
        <f t="shared" si="10"/>
        <v>0</v>
      </c>
      <c r="CD29" s="188">
        <f t="shared" si="11"/>
        <v>0</v>
      </c>
      <c r="CE29" s="216">
        <f t="shared" si="11"/>
        <v>0</v>
      </c>
      <c r="CF29" s="127">
        <f t="shared" si="11"/>
        <v>0</v>
      </c>
      <c r="CG29" s="187">
        <f t="shared" si="11"/>
        <v>0</v>
      </c>
      <c r="CH29" s="188">
        <f t="shared" si="12"/>
        <v>0</v>
      </c>
      <c r="CI29" s="216">
        <f t="shared" si="12"/>
        <v>0</v>
      </c>
      <c r="CJ29" s="127">
        <f t="shared" si="12"/>
        <v>0</v>
      </c>
      <c r="CK29" s="187">
        <f t="shared" si="12"/>
        <v>0</v>
      </c>
      <c r="CL29" s="188">
        <f t="shared" si="13"/>
        <v>0</v>
      </c>
      <c r="CM29" s="216">
        <f t="shared" si="13"/>
        <v>0</v>
      </c>
      <c r="CN29" s="127">
        <f t="shared" si="13"/>
        <v>0</v>
      </c>
      <c r="CO29" s="187">
        <f t="shared" si="13"/>
        <v>0</v>
      </c>
      <c r="CP29" s="188">
        <f t="shared" si="14"/>
        <v>0</v>
      </c>
      <c r="CQ29" s="216">
        <f t="shared" si="14"/>
        <v>0</v>
      </c>
      <c r="CR29" s="127">
        <f t="shared" si="14"/>
        <v>0</v>
      </c>
      <c r="CS29" s="187">
        <f t="shared" si="14"/>
        <v>0</v>
      </c>
      <c r="CT29" s="188">
        <f t="shared" si="15"/>
        <v>0</v>
      </c>
      <c r="CU29" s="216">
        <f t="shared" si="15"/>
        <v>0</v>
      </c>
      <c r="CV29" s="107"/>
    </row>
    <row r="30" spans="1:100" x14ac:dyDescent="0.15">
      <c r="A30" s="44" t="str">
        <f>IF(B30=TRUE,ROW()-COUNTIF(B$8:$B30,FALSE)-4,"")</f>
        <v/>
      </c>
      <c r="B30" s="1" t="b">
        <v>0</v>
      </c>
      <c r="C30" s="88"/>
      <c r="D30" s="131"/>
      <c r="E30" s="113"/>
      <c r="F30" s="114"/>
      <c r="G30" s="115"/>
      <c r="H30" s="112"/>
      <c r="I30" s="113"/>
      <c r="J30" s="114"/>
      <c r="K30" s="115"/>
      <c r="L30" s="112"/>
      <c r="M30" s="113"/>
      <c r="N30" s="114"/>
      <c r="O30" s="111"/>
      <c r="P30" s="155"/>
      <c r="Q30" s="192"/>
      <c r="R30" s="192"/>
      <c r="S30" s="193"/>
      <c r="T30" s="112"/>
      <c r="U30" s="182"/>
      <c r="V30" s="183"/>
      <c r="W30" s="191"/>
      <c r="X30" s="112"/>
      <c r="Y30" s="182"/>
      <c r="Z30" s="183"/>
      <c r="AA30" s="191"/>
      <c r="AB30" s="112"/>
      <c r="AC30" s="182"/>
      <c r="AD30" s="183"/>
      <c r="AE30" s="228"/>
      <c r="AF30" s="155"/>
      <c r="AG30" s="192"/>
      <c r="AH30" s="192"/>
      <c r="AI30" s="193"/>
      <c r="AJ30" s="121">
        <f t="shared" si="16"/>
        <v>0</v>
      </c>
      <c r="AK30" s="122">
        <f t="shared" si="16"/>
        <v>0</v>
      </c>
      <c r="AL30" s="123">
        <f t="shared" si="0"/>
        <v>0</v>
      </c>
      <c r="AM30" s="124">
        <f t="shared" si="0"/>
        <v>0</v>
      </c>
      <c r="AN30" s="127">
        <f t="shared" si="0"/>
        <v>0</v>
      </c>
      <c r="AO30" s="126">
        <f t="shared" si="0"/>
        <v>0</v>
      </c>
      <c r="AP30" s="123">
        <f t="shared" si="1"/>
        <v>0</v>
      </c>
      <c r="AQ30" s="124">
        <f t="shared" si="1"/>
        <v>0</v>
      </c>
      <c r="AR30" s="127">
        <f t="shared" si="1"/>
        <v>0</v>
      </c>
      <c r="AS30" s="126">
        <f t="shared" si="1"/>
        <v>0</v>
      </c>
      <c r="AT30" s="123">
        <f t="shared" si="2"/>
        <v>0</v>
      </c>
      <c r="AU30" s="124">
        <f t="shared" si="2"/>
        <v>0</v>
      </c>
      <c r="AV30" s="127">
        <f t="shared" si="2"/>
        <v>0</v>
      </c>
      <c r="AW30" s="187">
        <f t="shared" si="2"/>
        <v>0</v>
      </c>
      <c r="AX30" s="188">
        <f t="shared" si="3"/>
        <v>0</v>
      </c>
      <c r="AY30" s="216">
        <f t="shared" si="3"/>
        <v>0</v>
      </c>
      <c r="AZ30" s="127">
        <f t="shared" si="3"/>
        <v>0</v>
      </c>
      <c r="BA30" s="187">
        <f t="shared" si="3"/>
        <v>0</v>
      </c>
      <c r="BB30" s="188">
        <f t="shared" si="4"/>
        <v>0</v>
      </c>
      <c r="BC30" s="216">
        <f t="shared" si="4"/>
        <v>0</v>
      </c>
      <c r="BD30" s="127">
        <f t="shared" si="4"/>
        <v>0</v>
      </c>
      <c r="BE30" s="187">
        <f t="shared" si="4"/>
        <v>0</v>
      </c>
      <c r="BF30" s="188">
        <f t="shared" si="5"/>
        <v>0</v>
      </c>
      <c r="BG30" s="216">
        <f t="shared" si="5"/>
        <v>0</v>
      </c>
      <c r="BH30" s="127">
        <f t="shared" si="5"/>
        <v>0</v>
      </c>
      <c r="BI30" s="187">
        <f t="shared" si="5"/>
        <v>0</v>
      </c>
      <c r="BJ30" s="188">
        <f t="shared" si="6"/>
        <v>0</v>
      </c>
      <c r="BK30" s="194">
        <f t="shared" si="6"/>
        <v>0</v>
      </c>
      <c r="BL30" s="127">
        <f t="shared" si="6"/>
        <v>0</v>
      </c>
      <c r="BM30" s="187">
        <f t="shared" si="6"/>
        <v>0</v>
      </c>
      <c r="BN30" s="188">
        <f t="shared" si="7"/>
        <v>0</v>
      </c>
      <c r="BO30" s="217">
        <f t="shared" si="7"/>
        <v>0</v>
      </c>
      <c r="BP30" s="156">
        <f t="shared" si="17"/>
        <v>0</v>
      </c>
      <c r="BQ30" s="122">
        <f t="shared" si="17"/>
        <v>0</v>
      </c>
      <c r="BR30" s="123">
        <f t="shared" si="8"/>
        <v>0</v>
      </c>
      <c r="BS30" s="124">
        <f t="shared" si="8"/>
        <v>0</v>
      </c>
      <c r="BT30" s="127">
        <f t="shared" si="8"/>
        <v>0</v>
      </c>
      <c r="BU30" s="126">
        <f t="shared" si="8"/>
        <v>0</v>
      </c>
      <c r="BV30" s="123">
        <f t="shared" si="9"/>
        <v>0</v>
      </c>
      <c r="BW30" s="124">
        <f t="shared" si="9"/>
        <v>0</v>
      </c>
      <c r="BX30" s="127">
        <f t="shared" si="9"/>
        <v>0</v>
      </c>
      <c r="BY30" s="126">
        <f t="shared" si="9"/>
        <v>0</v>
      </c>
      <c r="BZ30" s="123">
        <f t="shared" si="10"/>
        <v>0</v>
      </c>
      <c r="CA30" s="124">
        <f t="shared" si="10"/>
        <v>0</v>
      </c>
      <c r="CB30" s="127">
        <f t="shared" si="10"/>
        <v>0</v>
      </c>
      <c r="CC30" s="187">
        <f t="shared" si="10"/>
        <v>0</v>
      </c>
      <c r="CD30" s="188">
        <f t="shared" si="11"/>
        <v>0</v>
      </c>
      <c r="CE30" s="216">
        <f t="shared" si="11"/>
        <v>0</v>
      </c>
      <c r="CF30" s="127">
        <f t="shared" si="11"/>
        <v>0</v>
      </c>
      <c r="CG30" s="187">
        <f t="shared" si="11"/>
        <v>0</v>
      </c>
      <c r="CH30" s="188">
        <f t="shared" si="12"/>
        <v>0</v>
      </c>
      <c r="CI30" s="216">
        <f t="shared" si="12"/>
        <v>0</v>
      </c>
      <c r="CJ30" s="127">
        <f t="shared" si="12"/>
        <v>0</v>
      </c>
      <c r="CK30" s="187">
        <f t="shared" si="12"/>
        <v>0</v>
      </c>
      <c r="CL30" s="188">
        <f t="shared" si="13"/>
        <v>0</v>
      </c>
      <c r="CM30" s="216">
        <f t="shared" si="13"/>
        <v>0</v>
      </c>
      <c r="CN30" s="127">
        <f t="shared" si="13"/>
        <v>0</v>
      </c>
      <c r="CO30" s="187">
        <f t="shared" si="13"/>
        <v>0</v>
      </c>
      <c r="CP30" s="188">
        <f t="shared" si="14"/>
        <v>0</v>
      </c>
      <c r="CQ30" s="194">
        <f t="shared" si="14"/>
        <v>0</v>
      </c>
      <c r="CR30" s="127">
        <f t="shared" si="14"/>
        <v>0</v>
      </c>
      <c r="CS30" s="187">
        <f t="shared" si="14"/>
        <v>0</v>
      </c>
      <c r="CT30" s="188">
        <f t="shared" si="15"/>
        <v>0</v>
      </c>
      <c r="CU30" s="216">
        <f t="shared" si="15"/>
        <v>0</v>
      </c>
      <c r="CV30" s="107"/>
    </row>
    <row r="31" spans="1:100" x14ac:dyDescent="0.15">
      <c r="A31" s="44">
        <f>IF(B31=TRUE,ROW()-COUNTIF(B$8:$B31,FALSE)-4,"")</f>
        <v>21</v>
      </c>
      <c r="B31" s="1" t="b">
        <v>1</v>
      </c>
      <c r="C31" s="133" t="s">
        <v>38</v>
      </c>
      <c r="D31" s="134"/>
      <c r="E31" s="135"/>
      <c r="F31" s="110"/>
      <c r="G31" s="117"/>
      <c r="H31" s="137"/>
      <c r="I31" s="135"/>
      <c r="J31" s="136"/>
      <c r="K31" s="117"/>
      <c r="L31" s="137" t="s">
        <v>39</v>
      </c>
      <c r="M31" s="198">
        <v>45015.28125</v>
      </c>
      <c r="N31" s="169" t="s">
        <v>20</v>
      </c>
      <c r="O31" s="170">
        <v>45016.827777777777</v>
      </c>
      <c r="P31" s="138"/>
      <c r="Q31" s="221"/>
      <c r="R31" s="221"/>
      <c r="S31" s="202"/>
      <c r="T31" s="137"/>
      <c r="U31" s="198"/>
      <c r="V31" s="169"/>
      <c r="W31" s="170"/>
      <c r="X31" s="137"/>
      <c r="Y31" s="198"/>
      <c r="Z31" s="199"/>
      <c r="AA31" s="170"/>
      <c r="AB31" s="137" t="s">
        <v>39</v>
      </c>
      <c r="AC31" s="198">
        <v>45044.253472222219</v>
      </c>
      <c r="AD31" s="169" t="s">
        <v>20</v>
      </c>
      <c r="AE31" s="170">
        <v>45045.711805555555</v>
      </c>
      <c r="AF31" s="138"/>
      <c r="AG31" s="221"/>
      <c r="AH31" s="221"/>
      <c r="AI31" s="202"/>
      <c r="AJ31" s="150">
        <f t="shared" si="16"/>
        <v>0</v>
      </c>
      <c r="AK31" s="151">
        <f t="shared" si="16"/>
        <v>0</v>
      </c>
      <c r="AL31" s="152">
        <f t="shared" si="0"/>
        <v>0</v>
      </c>
      <c r="AM31" s="144">
        <f t="shared" si="0"/>
        <v>0</v>
      </c>
      <c r="AN31" s="145">
        <f t="shared" si="0"/>
        <v>0</v>
      </c>
      <c r="AO31" s="153">
        <f t="shared" si="0"/>
        <v>0</v>
      </c>
      <c r="AP31" s="152">
        <f t="shared" si="1"/>
        <v>0</v>
      </c>
      <c r="AQ31" s="144">
        <f t="shared" si="1"/>
        <v>0</v>
      </c>
      <c r="AR31" s="145" t="str">
        <f t="shared" si="1"/>
        <v>SANTO</v>
      </c>
      <c r="AS31" s="153">
        <f t="shared" si="1"/>
        <v>45074.444444444445</v>
      </c>
      <c r="AT31" s="152" t="str">
        <f t="shared" si="2"/>
        <v>-</v>
      </c>
      <c r="AU31" s="144">
        <f t="shared" si="2"/>
        <v>45075.902777777781</v>
      </c>
      <c r="AV31" s="145">
        <f t="shared" si="2"/>
        <v>0</v>
      </c>
      <c r="AW31" s="171">
        <f t="shared" si="2"/>
        <v>0</v>
      </c>
      <c r="AX31" s="172">
        <f t="shared" si="3"/>
        <v>0</v>
      </c>
      <c r="AY31" s="164">
        <f t="shared" si="3"/>
        <v>0</v>
      </c>
      <c r="AZ31" s="145">
        <f t="shared" si="3"/>
        <v>0</v>
      </c>
      <c r="BA31" s="171">
        <f t="shared" si="3"/>
        <v>0</v>
      </c>
      <c r="BB31" s="172">
        <f t="shared" si="4"/>
        <v>0</v>
      </c>
      <c r="BC31" s="164">
        <f t="shared" si="4"/>
        <v>0</v>
      </c>
      <c r="BD31" s="145">
        <f t="shared" si="4"/>
        <v>0</v>
      </c>
      <c r="BE31" s="171">
        <f t="shared" si="4"/>
        <v>0</v>
      </c>
      <c r="BF31" s="172">
        <f t="shared" si="5"/>
        <v>0</v>
      </c>
      <c r="BG31" s="164">
        <f t="shared" si="5"/>
        <v>0</v>
      </c>
      <c r="BH31" s="145" t="str">
        <f t="shared" si="5"/>
        <v>SANTO</v>
      </c>
      <c r="BI31" s="171">
        <f t="shared" si="5"/>
        <v>45107.247916666667</v>
      </c>
      <c r="BJ31" s="172" t="str">
        <f t="shared" si="6"/>
        <v>-</v>
      </c>
      <c r="BK31" s="164">
        <f t="shared" si="6"/>
        <v>45108.706250000003</v>
      </c>
      <c r="BL31" s="145">
        <f t="shared" si="6"/>
        <v>0</v>
      </c>
      <c r="BM31" s="161">
        <f t="shared" si="6"/>
        <v>0</v>
      </c>
      <c r="BN31" s="162">
        <f t="shared" si="7"/>
        <v>0</v>
      </c>
      <c r="BO31" s="163">
        <f t="shared" si="7"/>
        <v>0</v>
      </c>
      <c r="BP31" s="154">
        <f t="shared" si="17"/>
        <v>0</v>
      </c>
      <c r="BQ31" s="151">
        <f t="shared" si="17"/>
        <v>0</v>
      </c>
      <c r="BR31" s="152">
        <f t="shared" si="8"/>
        <v>0</v>
      </c>
      <c r="BS31" s="144">
        <f t="shared" si="8"/>
        <v>0</v>
      </c>
      <c r="BT31" s="145">
        <f t="shared" si="8"/>
        <v>0</v>
      </c>
      <c r="BU31" s="153">
        <f t="shared" si="8"/>
        <v>0</v>
      </c>
      <c r="BV31" s="152">
        <f t="shared" si="9"/>
        <v>0</v>
      </c>
      <c r="BW31" s="144">
        <f t="shared" si="9"/>
        <v>0</v>
      </c>
      <c r="BX31" s="145" t="str">
        <f t="shared" si="9"/>
        <v>SANTO</v>
      </c>
      <c r="BY31" s="153">
        <f t="shared" si="9"/>
        <v>45139.814583333333</v>
      </c>
      <c r="BZ31" s="152" t="str">
        <f t="shared" si="10"/>
        <v>-</v>
      </c>
      <c r="CA31" s="144">
        <f t="shared" si="10"/>
        <v>45140.981249999997</v>
      </c>
      <c r="CB31" s="145">
        <f t="shared" si="10"/>
        <v>0</v>
      </c>
      <c r="CC31" s="171">
        <f t="shared" si="10"/>
        <v>0</v>
      </c>
      <c r="CD31" s="172">
        <f t="shared" si="11"/>
        <v>0</v>
      </c>
      <c r="CE31" s="164">
        <f t="shared" si="11"/>
        <v>0</v>
      </c>
      <c r="CF31" s="145">
        <f t="shared" si="11"/>
        <v>0</v>
      </c>
      <c r="CG31" s="171">
        <f t="shared" si="11"/>
        <v>0</v>
      </c>
      <c r="CH31" s="172">
        <f t="shared" si="12"/>
        <v>0</v>
      </c>
      <c r="CI31" s="164">
        <f t="shared" si="12"/>
        <v>0</v>
      </c>
      <c r="CJ31" s="145">
        <f t="shared" si="12"/>
        <v>0</v>
      </c>
      <c r="CK31" s="171">
        <f t="shared" si="12"/>
        <v>0</v>
      </c>
      <c r="CL31" s="172">
        <f t="shared" si="13"/>
        <v>0</v>
      </c>
      <c r="CM31" s="164">
        <f t="shared" si="13"/>
        <v>0</v>
      </c>
      <c r="CN31" s="145">
        <f t="shared" si="13"/>
        <v>0</v>
      </c>
      <c r="CO31" s="171">
        <f t="shared" si="13"/>
        <v>0</v>
      </c>
      <c r="CP31" s="172">
        <f t="shared" si="14"/>
        <v>0</v>
      </c>
      <c r="CQ31" s="164">
        <f t="shared" si="14"/>
        <v>0</v>
      </c>
      <c r="CR31" s="145">
        <f t="shared" si="14"/>
        <v>0</v>
      </c>
      <c r="CS31" s="161">
        <f t="shared" si="14"/>
        <v>0</v>
      </c>
      <c r="CT31" s="162">
        <f t="shared" si="15"/>
        <v>0</v>
      </c>
      <c r="CU31" s="164">
        <f t="shared" si="15"/>
        <v>0</v>
      </c>
      <c r="CV31" s="107"/>
    </row>
    <row r="32" spans="1:100" x14ac:dyDescent="0.15">
      <c r="A32" s="44" t="str">
        <f>IF(B32=TRUE,ROW()-COUNTIF(B$8:$B32,FALSE)-4,"")</f>
        <v/>
      </c>
      <c r="B32" s="1" t="b">
        <v>0</v>
      </c>
      <c r="C32" s="149"/>
      <c r="D32" s="134"/>
      <c r="E32" s="109"/>
      <c r="F32" s="110"/>
      <c r="G32" s="117"/>
      <c r="H32" s="137"/>
      <c r="I32" s="109"/>
      <c r="J32" s="110"/>
      <c r="K32" s="117"/>
      <c r="L32" s="137"/>
      <c r="M32" s="168"/>
      <c r="N32" s="169"/>
      <c r="O32" s="170"/>
      <c r="P32" s="138"/>
      <c r="Q32" s="221"/>
      <c r="R32" s="221"/>
      <c r="S32" s="202"/>
      <c r="T32" s="137"/>
      <c r="U32" s="168"/>
      <c r="V32" s="169"/>
      <c r="W32" s="170"/>
      <c r="X32" s="137"/>
      <c r="Y32" s="168"/>
      <c r="Z32" s="169"/>
      <c r="AA32" s="170"/>
      <c r="AB32" s="137"/>
      <c r="AC32" s="168"/>
      <c r="AD32" s="169"/>
      <c r="AE32" s="170"/>
      <c r="AF32" s="138"/>
      <c r="AG32" s="221"/>
      <c r="AH32" s="221"/>
      <c r="AI32" s="202"/>
      <c r="AJ32" s="150">
        <f t="shared" si="16"/>
        <v>0</v>
      </c>
      <c r="AK32" s="151">
        <f t="shared" si="16"/>
        <v>0</v>
      </c>
      <c r="AL32" s="152">
        <f t="shared" si="0"/>
        <v>0</v>
      </c>
      <c r="AM32" s="144">
        <f t="shared" si="0"/>
        <v>0</v>
      </c>
      <c r="AN32" s="145">
        <f t="shared" si="0"/>
        <v>0</v>
      </c>
      <c r="AO32" s="153">
        <f t="shared" si="0"/>
        <v>0</v>
      </c>
      <c r="AP32" s="152">
        <f t="shared" si="1"/>
        <v>0</v>
      </c>
      <c r="AQ32" s="144">
        <f t="shared" si="1"/>
        <v>0</v>
      </c>
      <c r="AR32" s="145">
        <f t="shared" si="1"/>
        <v>0</v>
      </c>
      <c r="AS32" s="171">
        <f t="shared" si="1"/>
        <v>0</v>
      </c>
      <c r="AT32" s="172">
        <f t="shared" si="2"/>
        <v>0</v>
      </c>
      <c r="AU32" s="164">
        <f t="shared" si="2"/>
        <v>0</v>
      </c>
      <c r="AV32" s="145">
        <f t="shared" si="2"/>
        <v>0</v>
      </c>
      <c r="AW32" s="171">
        <f t="shared" si="2"/>
        <v>0</v>
      </c>
      <c r="AX32" s="172">
        <f t="shared" si="3"/>
        <v>0</v>
      </c>
      <c r="AY32" s="164">
        <f t="shared" si="3"/>
        <v>0</v>
      </c>
      <c r="AZ32" s="145">
        <f t="shared" si="3"/>
        <v>0</v>
      </c>
      <c r="BA32" s="171">
        <f t="shared" si="3"/>
        <v>0</v>
      </c>
      <c r="BB32" s="172">
        <f t="shared" si="4"/>
        <v>0</v>
      </c>
      <c r="BC32" s="164">
        <f t="shared" si="4"/>
        <v>0</v>
      </c>
      <c r="BD32" s="145">
        <f t="shared" si="4"/>
        <v>0</v>
      </c>
      <c r="BE32" s="171">
        <f t="shared" si="4"/>
        <v>0</v>
      </c>
      <c r="BF32" s="172">
        <f t="shared" si="5"/>
        <v>0</v>
      </c>
      <c r="BG32" s="164">
        <f t="shared" si="5"/>
        <v>0</v>
      </c>
      <c r="BH32" s="145">
        <f t="shared" si="5"/>
        <v>0</v>
      </c>
      <c r="BI32" s="171">
        <f t="shared" si="5"/>
        <v>0</v>
      </c>
      <c r="BJ32" s="172">
        <f t="shared" si="6"/>
        <v>0</v>
      </c>
      <c r="BK32" s="164">
        <f t="shared" si="6"/>
        <v>0</v>
      </c>
      <c r="BL32" s="145">
        <f t="shared" si="6"/>
        <v>0</v>
      </c>
      <c r="BM32" s="171">
        <f t="shared" si="6"/>
        <v>0</v>
      </c>
      <c r="BN32" s="172">
        <f t="shared" si="7"/>
        <v>0</v>
      </c>
      <c r="BO32" s="163">
        <f t="shared" si="7"/>
        <v>0</v>
      </c>
      <c r="BP32" s="154">
        <f t="shared" si="17"/>
        <v>0</v>
      </c>
      <c r="BQ32" s="151">
        <f t="shared" si="17"/>
        <v>0</v>
      </c>
      <c r="BR32" s="152">
        <f t="shared" si="8"/>
        <v>0</v>
      </c>
      <c r="BS32" s="144">
        <f t="shared" si="8"/>
        <v>0</v>
      </c>
      <c r="BT32" s="145">
        <f t="shared" si="8"/>
        <v>0</v>
      </c>
      <c r="BU32" s="153">
        <f t="shared" si="8"/>
        <v>0</v>
      </c>
      <c r="BV32" s="152">
        <f t="shared" si="9"/>
        <v>0</v>
      </c>
      <c r="BW32" s="144">
        <f t="shared" si="9"/>
        <v>0</v>
      </c>
      <c r="BX32" s="145">
        <f t="shared" si="9"/>
        <v>0</v>
      </c>
      <c r="BY32" s="171">
        <f t="shared" si="9"/>
        <v>0</v>
      </c>
      <c r="BZ32" s="172">
        <f t="shared" si="10"/>
        <v>0</v>
      </c>
      <c r="CA32" s="164">
        <f t="shared" si="10"/>
        <v>0</v>
      </c>
      <c r="CB32" s="145">
        <f t="shared" si="10"/>
        <v>0</v>
      </c>
      <c r="CC32" s="171">
        <f t="shared" si="10"/>
        <v>0</v>
      </c>
      <c r="CD32" s="172">
        <f t="shared" si="11"/>
        <v>0</v>
      </c>
      <c r="CE32" s="164">
        <f t="shared" si="11"/>
        <v>0</v>
      </c>
      <c r="CF32" s="145">
        <f t="shared" si="11"/>
        <v>0</v>
      </c>
      <c r="CG32" s="171">
        <f t="shared" si="11"/>
        <v>0</v>
      </c>
      <c r="CH32" s="172">
        <f t="shared" si="12"/>
        <v>0</v>
      </c>
      <c r="CI32" s="164">
        <f t="shared" si="12"/>
        <v>0</v>
      </c>
      <c r="CJ32" s="145">
        <f t="shared" si="12"/>
        <v>0</v>
      </c>
      <c r="CK32" s="171">
        <f t="shared" si="12"/>
        <v>0</v>
      </c>
      <c r="CL32" s="172">
        <f t="shared" si="13"/>
        <v>0</v>
      </c>
      <c r="CM32" s="164">
        <f t="shared" si="13"/>
        <v>0</v>
      </c>
      <c r="CN32" s="145">
        <f t="shared" si="13"/>
        <v>0</v>
      </c>
      <c r="CO32" s="171">
        <f t="shared" si="13"/>
        <v>0</v>
      </c>
      <c r="CP32" s="172">
        <f t="shared" si="14"/>
        <v>0</v>
      </c>
      <c r="CQ32" s="164">
        <f t="shared" si="14"/>
        <v>0</v>
      </c>
      <c r="CR32" s="145">
        <f t="shared" si="14"/>
        <v>0</v>
      </c>
      <c r="CS32" s="171">
        <f t="shared" si="14"/>
        <v>0</v>
      </c>
      <c r="CT32" s="172">
        <f t="shared" si="15"/>
        <v>0</v>
      </c>
      <c r="CU32" s="164">
        <f t="shared" si="15"/>
        <v>0</v>
      </c>
      <c r="CV32" s="107"/>
    </row>
    <row r="33" spans="1:100" x14ac:dyDescent="0.15">
      <c r="A33" s="44" t="str">
        <f>IF(B33=TRUE,ROW()-COUNTIF(B$8:$B33,FALSE)-4,"")</f>
        <v/>
      </c>
      <c r="B33" s="1" t="b">
        <v>0</v>
      </c>
      <c r="C33" s="88"/>
      <c r="D33" s="229"/>
      <c r="E33" s="113"/>
      <c r="F33" s="114"/>
      <c r="G33" s="177"/>
      <c r="H33" s="176"/>
      <c r="I33" s="230"/>
      <c r="J33" s="231"/>
      <c r="K33" s="232"/>
      <c r="L33" s="176"/>
      <c r="M33" s="182"/>
      <c r="N33" s="183"/>
      <c r="O33" s="170"/>
      <c r="P33" s="178"/>
      <c r="Q33" s="192"/>
      <c r="R33" s="192"/>
      <c r="S33" s="208"/>
      <c r="T33" s="233"/>
      <c r="U33" s="182"/>
      <c r="V33" s="183"/>
      <c r="W33" s="184"/>
      <c r="X33" s="176"/>
      <c r="Y33" s="234"/>
      <c r="Z33" s="235"/>
      <c r="AA33" s="236"/>
      <c r="AB33" s="176"/>
      <c r="AC33" s="182"/>
      <c r="AD33" s="183"/>
      <c r="AE33" s="170"/>
      <c r="AF33" s="178"/>
      <c r="AG33" s="192"/>
      <c r="AH33" s="192"/>
      <c r="AI33" s="208"/>
      <c r="AJ33" s="121">
        <f t="shared" si="16"/>
        <v>0</v>
      </c>
      <c r="AK33" s="122">
        <f t="shared" si="16"/>
        <v>0</v>
      </c>
      <c r="AL33" s="123">
        <f t="shared" si="0"/>
        <v>0</v>
      </c>
      <c r="AM33" s="185">
        <f t="shared" si="0"/>
        <v>0</v>
      </c>
      <c r="AN33" s="186">
        <f t="shared" si="0"/>
        <v>0</v>
      </c>
      <c r="AO33" s="126">
        <f t="shared" si="0"/>
        <v>0</v>
      </c>
      <c r="AP33" s="123">
        <f t="shared" si="1"/>
        <v>0</v>
      </c>
      <c r="AQ33" s="185">
        <f t="shared" si="1"/>
        <v>0</v>
      </c>
      <c r="AR33" s="237">
        <f t="shared" si="1"/>
        <v>0</v>
      </c>
      <c r="AS33" s="171">
        <f t="shared" si="1"/>
        <v>0</v>
      </c>
      <c r="AT33" s="172">
        <f t="shared" si="2"/>
        <v>0</v>
      </c>
      <c r="AU33" s="164">
        <f t="shared" si="2"/>
        <v>0</v>
      </c>
      <c r="AV33" s="186">
        <f t="shared" si="2"/>
        <v>0</v>
      </c>
      <c r="AW33" s="187">
        <f t="shared" si="2"/>
        <v>0</v>
      </c>
      <c r="AX33" s="188">
        <f t="shared" si="3"/>
        <v>0</v>
      </c>
      <c r="AY33" s="190">
        <f t="shared" si="3"/>
        <v>0</v>
      </c>
      <c r="AZ33" s="186">
        <f t="shared" si="3"/>
        <v>0</v>
      </c>
      <c r="BA33" s="187">
        <f t="shared" si="3"/>
        <v>0</v>
      </c>
      <c r="BB33" s="188">
        <f t="shared" si="4"/>
        <v>0</v>
      </c>
      <c r="BC33" s="190">
        <f t="shared" si="4"/>
        <v>0</v>
      </c>
      <c r="BD33" s="186">
        <f t="shared" si="4"/>
        <v>0</v>
      </c>
      <c r="BE33" s="238">
        <f t="shared" si="4"/>
        <v>0</v>
      </c>
      <c r="BF33" s="239">
        <f t="shared" si="5"/>
        <v>0</v>
      </c>
      <c r="BG33" s="240">
        <f t="shared" si="5"/>
        <v>0</v>
      </c>
      <c r="BH33" s="186">
        <f t="shared" si="5"/>
        <v>0</v>
      </c>
      <c r="BI33" s="187">
        <f t="shared" si="5"/>
        <v>0</v>
      </c>
      <c r="BJ33" s="188">
        <f t="shared" si="6"/>
        <v>0</v>
      </c>
      <c r="BK33" s="164">
        <f t="shared" si="6"/>
        <v>0</v>
      </c>
      <c r="BL33" s="186">
        <f t="shared" si="6"/>
        <v>0</v>
      </c>
      <c r="BM33" s="238">
        <f t="shared" si="6"/>
        <v>0</v>
      </c>
      <c r="BN33" s="239">
        <f t="shared" si="7"/>
        <v>0</v>
      </c>
      <c r="BO33" s="241">
        <f t="shared" si="7"/>
        <v>0</v>
      </c>
      <c r="BP33" s="156">
        <f t="shared" si="17"/>
        <v>0</v>
      </c>
      <c r="BQ33" s="122">
        <f t="shared" si="17"/>
        <v>0</v>
      </c>
      <c r="BR33" s="123">
        <f t="shared" si="8"/>
        <v>0</v>
      </c>
      <c r="BS33" s="185">
        <f t="shared" si="8"/>
        <v>0</v>
      </c>
      <c r="BT33" s="186">
        <f t="shared" si="8"/>
        <v>0</v>
      </c>
      <c r="BU33" s="126">
        <f t="shared" si="8"/>
        <v>0</v>
      </c>
      <c r="BV33" s="123">
        <f t="shared" si="9"/>
        <v>0</v>
      </c>
      <c r="BW33" s="185">
        <f t="shared" si="9"/>
        <v>0</v>
      </c>
      <c r="BX33" s="237">
        <f t="shared" si="9"/>
        <v>0</v>
      </c>
      <c r="BY33" s="171">
        <f t="shared" si="9"/>
        <v>0</v>
      </c>
      <c r="BZ33" s="172">
        <f t="shared" si="10"/>
        <v>0</v>
      </c>
      <c r="CA33" s="164">
        <f t="shared" si="10"/>
        <v>0</v>
      </c>
      <c r="CB33" s="186">
        <f t="shared" si="10"/>
        <v>0</v>
      </c>
      <c r="CC33" s="187">
        <f t="shared" si="10"/>
        <v>0</v>
      </c>
      <c r="CD33" s="188">
        <f t="shared" si="11"/>
        <v>0</v>
      </c>
      <c r="CE33" s="190">
        <f t="shared" si="11"/>
        <v>0</v>
      </c>
      <c r="CF33" s="186">
        <f t="shared" si="11"/>
        <v>0</v>
      </c>
      <c r="CG33" s="187">
        <f t="shared" si="11"/>
        <v>0</v>
      </c>
      <c r="CH33" s="188">
        <f t="shared" si="12"/>
        <v>0</v>
      </c>
      <c r="CI33" s="190">
        <f t="shared" si="12"/>
        <v>0</v>
      </c>
      <c r="CJ33" s="186">
        <f t="shared" si="12"/>
        <v>0</v>
      </c>
      <c r="CK33" s="238">
        <f t="shared" si="12"/>
        <v>0</v>
      </c>
      <c r="CL33" s="239">
        <f t="shared" si="13"/>
        <v>0</v>
      </c>
      <c r="CM33" s="240">
        <f t="shared" si="13"/>
        <v>0</v>
      </c>
      <c r="CN33" s="186">
        <f t="shared" si="13"/>
        <v>0</v>
      </c>
      <c r="CO33" s="187">
        <f t="shared" si="13"/>
        <v>0</v>
      </c>
      <c r="CP33" s="188">
        <f t="shared" si="14"/>
        <v>0</v>
      </c>
      <c r="CQ33" s="164">
        <f t="shared" si="14"/>
        <v>0</v>
      </c>
      <c r="CR33" s="186">
        <f t="shared" si="14"/>
        <v>0</v>
      </c>
      <c r="CS33" s="238">
        <f t="shared" si="14"/>
        <v>0</v>
      </c>
      <c r="CT33" s="239">
        <f t="shared" si="15"/>
        <v>0</v>
      </c>
      <c r="CU33" s="240">
        <f t="shared" si="15"/>
        <v>0</v>
      </c>
      <c r="CV33" s="107"/>
    </row>
    <row r="34" spans="1:100" x14ac:dyDescent="0.15">
      <c r="A34" s="44"/>
      <c r="C34" s="88"/>
      <c r="D34" s="242"/>
      <c r="E34" s="113"/>
      <c r="F34" s="114"/>
      <c r="G34" s="115"/>
      <c r="H34" s="112"/>
      <c r="I34" s="230"/>
      <c r="J34" s="231"/>
      <c r="K34" s="243"/>
      <c r="L34" s="112"/>
      <c r="M34" s="182"/>
      <c r="N34" s="183"/>
      <c r="O34" s="228"/>
      <c r="P34" s="178"/>
      <c r="Q34" s="192"/>
      <c r="R34" s="192"/>
      <c r="S34" s="193"/>
      <c r="T34" s="244"/>
      <c r="U34" s="182"/>
      <c r="V34" s="183"/>
      <c r="W34" s="191"/>
      <c r="X34" s="112"/>
      <c r="Y34" s="234"/>
      <c r="Z34" s="235"/>
      <c r="AA34" s="245"/>
      <c r="AB34" s="112"/>
      <c r="AC34" s="182"/>
      <c r="AD34" s="183"/>
      <c r="AE34" s="228"/>
      <c r="AF34" s="178"/>
      <c r="AG34" s="192"/>
      <c r="AH34" s="192"/>
      <c r="AI34" s="193"/>
      <c r="AJ34" s="121"/>
      <c r="AK34" s="122"/>
      <c r="AL34" s="123"/>
      <c r="AM34" s="124"/>
      <c r="AN34" s="127"/>
      <c r="AO34" s="126"/>
      <c r="AP34" s="123"/>
      <c r="AQ34" s="124"/>
      <c r="AR34" s="125"/>
      <c r="AS34" s="161"/>
      <c r="AT34" s="162"/>
      <c r="AU34" s="164"/>
      <c r="AV34" s="186"/>
      <c r="AW34" s="187"/>
      <c r="AX34" s="188"/>
      <c r="AY34" s="216"/>
      <c r="AZ34" s="127"/>
      <c r="BA34" s="187"/>
      <c r="BB34" s="188"/>
      <c r="BC34" s="216"/>
      <c r="BD34" s="127"/>
      <c r="BE34" s="238"/>
      <c r="BF34" s="239"/>
      <c r="BG34" s="246"/>
      <c r="BH34" s="127"/>
      <c r="BI34" s="187"/>
      <c r="BJ34" s="188"/>
      <c r="BK34" s="194"/>
      <c r="BL34" s="127"/>
      <c r="BM34" s="187"/>
      <c r="BN34" s="188"/>
      <c r="BO34" s="217"/>
      <c r="BP34" s="156"/>
      <c r="BQ34" s="122"/>
      <c r="BR34" s="123"/>
      <c r="BS34" s="124"/>
      <c r="BT34" s="127"/>
      <c r="BU34" s="126"/>
      <c r="BV34" s="123"/>
      <c r="BW34" s="124"/>
      <c r="BX34" s="125"/>
      <c r="BY34" s="161"/>
      <c r="BZ34" s="162"/>
      <c r="CA34" s="164"/>
      <c r="CB34" s="186"/>
      <c r="CC34" s="187"/>
      <c r="CD34" s="188"/>
      <c r="CE34" s="216"/>
      <c r="CF34" s="127"/>
      <c r="CG34" s="187"/>
      <c r="CH34" s="188"/>
      <c r="CI34" s="216"/>
      <c r="CJ34" s="127"/>
      <c r="CK34" s="238"/>
      <c r="CL34" s="239"/>
      <c r="CM34" s="246"/>
      <c r="CN34" s="127"/>
      <c r="CO34" s="187"/>
      <c r="CP34" s="188"/>
      <c r="CQ34" s="194"/>
      <c r="CR34" s="127"/>
      <c r="CS34" s="187"/>
      <c r="CT34" s="188"/>
      <c r="CU34" s="216"/>
      <c r="CV34" s="107"/>
    </row>
    <row r="35" spans="1:100" x14ac:dyDescent="0.15">
      <c r="A35" s="44" t="str">
        <f>IF(B35=TRUE,ROW()-COUNTIF(B$8:$B35,FALSE)-4,"")</f>
        <v/>
      </c>
      <c r="B35" s="1" t="b">
        <v>0</v>
      </c>
      <c r="C35" s="133"/>
      <c r="D35" s="247"/>
      <c r="E35" s="135"/>
      <c r="F35" s="136"/>
      <c r="G35" s="117"/>
      <c r="H35" s="137"/>
      <c r="I35" s="135"/>
      <c r="J35" s="136"/>
      <c r="K35" s="117"/>
      <c r="L35" s="248"/>
      <c r="M35" s="198"/>
      <c r="N35" s="199"/>
      <c r="O35" s="170"/>
      <c r="P35" s="138"/>
      <c r="Q35" s="200"/>
      <c r="R35" s="183"/>
      <c r="S35" s="202"/>
      <c r="T35" s="248"/>
      <c r="U35" s="198"/>
      <c r="V35" s="199"/>
      <c r="W35" s="170"/>
      <c r="X35" s="137"/>
      <c r="Y35" s="198"/>
      <c r="Z35" s="199"/>
      <c r="AA35" s="170"/>
      <c r="AB35" s="248"/>
      <c r="AC35" s="198"/>
      <c r="AD35" s="199"/>
      <c r="AE35" s="170"/>
      <c r="AF35" s="138"/>
      <c r="AG35" s="200"/>
      <c r="AH35" s="183"/>
      <c r="AI35" s="202"/>
      <c r="AJ35" s="141">
        <f t="shared" ref="AJ35:AY36" si="18">D68</f>
        <v>0</v>
      </c>
      <c r="AK35" s="142">
        <f t="shared" si="18"/>
        <v>0</v>
      </c>
      <c r="AL35" s="143">
        <f t="shared" si="18"/>
        <v>0</v>
      </c>
      <c r="AM35" s="144">
        <f t="shared" si="18"/>
        <v>0</v>
      </c>
      <c r="AN35" s="145">
        <f t="shared" si="18"/>
        <v>0</v>
      </c>
      <c r="AO35" s="146">
        <f t="shared" si="18"/>
        <v>0</v>
      </c>
      <c r="AP35" s="143">
        <f t="shared" si="18"/>
        <v>0</v>
      </c>
      <c r="AQ35" s="144">
        <f t="shared" si="18"/>
        <v>0</v>
      </c>
      <c r="AR35" s="249">
        <f t="shared" si="18"/>
        <v>0</v>
      </c>
      <c r="AS35" s="250">
        <f t="shared" si="18"/>
        <v>0</v>
      </c>
      <c r="AT35" s="251">
        <f t="shared" si="18"/>
        <v>0</v>
      </c>
      <c r="AU35" s="164">
        <f t="shared" si="18"/>
        <v>0</v>
      </c>
      <c r="AV35" s="145">
        <f t="shared" si="18"/>
        <v>0</v>
      </c>
      <c r="AW35" s="161">
        <f t="shared" si="18"/>
        <v>0</v>
      </c>
      <c r="AX35" s="162">
        <f t="shared" si="18"/>
        <v>0</v>
      </c>
      <c r="AY35" s="164">
        <f t="shared" si="18"/>
        <v>0</v>
      </c>
      <c r="AZ35" s="145">
        <f t="shared" ref="AZ35:BO36" si="19">T68</f>
        <v>0</v>
      </c>
      <c r="BA35" s="161">
        <f t="shared" si="19"/>
        <v>0</v>
      </c>
      <c r="BB35" s="162">
        <f t="shared" si="19"/>
        <v>0</v>
      </c>
      <c r="BC35" s="164">
        <f t="shared" si="19"/>
        <v>0</v>
      </c>
      <c r="BD35" s="145">
        <f t="shared" si="19"/>
        <v>0</v>
      </c>
      <c r="BE35" s="161">
        <f t="shared" si="19"/>
        <v>0</v>
      </c>
      <c r="BF35" s="162">
        <f t="shared" si="19"/>
        <v>0</v>
      </c>
      <c r="BG35" s="164">
        <f t="shared" si="19"/>
        <v>0</v>
      </c>
      <c r="BH35" s="252">
        <f t="shared" si="19"/>
        <v>0</v>
      </c>
      <c r="BI35" s="161">
        <f t="shared" si="19"/>
        <v>0</v>
      </c>
      <c r="BJ35" s="162">
        <f t="shared" si="19"/>
        <v>0</v>
      </c>
      <c r="BK35" s="164">
        <f t="shared" si="19"/>
        <v>0</v>
      </c>
      <c r="BL35" s="145">
        <f t="shared" si="19"/>
        <v>0</v>
      </c>
      <c r="BM35" s="161">
        <f t="shared" si="19"/>
        <v>0</v>
      </c>
      <c r="BN35" s="162">
        <f t="shared" si="19"/>
        <v>0</v>
      </c>
      <c r="BO35" s="163">
        <f t="shared" si="19"/>
        <v>0</v>
      </c>
      <c r="BP35" s="148">
        <f t="shared" ref="BP35:CE36" si="20">D101</f>
        <v>0</v>
      </c>
      <c r="BQ35" s="142">
        <f t="shared" si="20"/>
        <v>0</v>
      </c>
      <c r="BR35" s="143">
        <f t="shared" si="20"/>
        <v>0</v>
      </c>
      <c r="BS35" s="144">
        <f t="shared" si="20"/>
        <v>0</v>
      </c>
      <c r="BT35" s="145">
        <f t="shared" si="20"/>
        <v>0</v>
      </c>
      <c r="BU35" s="146">
        <f t="shared" si="20"/>
        <v>0</v>
      </c>
      <c r="BV35" s="143">
        <f t="shared" si="20"/>
        <v>0</v>
      </c>
      <c r="BW35" s="144">
        <f t="shared" si="20"/>
        <v>0</v>
      </c>
      <c r="BX35" s="249">
        <f t="shared" si="20"/>
        <v>0</v>
      </c>
      <c r="BY35" s="250">
        <f t="shared" si="20"/>
        <v>0</v>
      </c>
      <c r="BZ35" s="251">
        <f t="shared" si="20"/>
        <v>0</v>
      </c>
      <c r="CA35" s="164">
        <f t="shared" si="20"/>
        <v>0</v>
      </c>
      <c r="CB35" s="145">
        <f t="shared" si="20"/>
        <v>0</v>
      </c>
      <c r="CC35" s="161">
        <f t="shared" si="20"/>
        <v>0</v>
      </c>
      <c r="CD35" s="162">
        <f t="shared" si="20"/>
        <v>0</v>
      </c>
      <c r="CE35" s="164">
        <f t="shared" si="20"/>
        <v>0</v>
      </c>
      <c r="CF35" s="145">
        <f t="shared" ref="CF35:CU36" si="21">T101</f>
        <v>0</v>
      </c>
      <c r="CG35" s="161">
        <f t="shared" si="21"/>
        <v>0</v>
      </c>
      <c r="CH35" s="162">
        <f t="shared" si="21"/>
        <v>0</v>
      </c>
      <c r="CI35" s="164">
        <f t="shared" si="21"/>
        <v>0</v>
      </c>
      <c r="CJ35" s="145">
        <f t="shared" si="21"/>
        <v>0</v>
      </c>
      <c r="CK35" s="161">
        <f t="shared" si="21"/>
        <v>0</v>
      </c>
      <c r="CL35" s="162">
        <f t="shared" si="21"/>
        <v>0</v>
      </c>
      <c r="CM35" s="164">
        <f t="shared" si="21"/>
        <v>0</v>
      </c>
      <c r="CN35" s="252">
        <f t="shared" si="21"/>
        <v>0</v>
      </c>
      <c r="CO35" s="161">
        <f t="shared" si="21"/>
        <v>0</v>
      </c>
      <c r="CP35" s="162">
        <f t="shared" si="21"/>
        <v>0</v>
      </c>
      <c r="CQ35" s="164">
        <f t="shared" si="21"/>
        <v>0</v>
      </c>
      <c r="CR35" s="145">
        <f t="shared" si="21"/>
        <v>0</v>
      </c>
      <c r="CS35" s="161">
        <f t="shared" si="21"/>
        <v>0</v>
      </c>
      <c r="CT35" s="162">
        <f t="shared" si="21"/>
        <v>0</v>
      </c>
      <c r="CU35" s="164">
        <f t="shared" si="21"/>
        <v>0</v>
      </c>
      <c r="CV35" s="107"/>
    </row>
    <row r="36" spans="1:100" ht="14.25" thickBot="1" x14ac:dyDescent="0.2">
      <c r="A36" s="44"/>
      <c r="B36" s="253"/>
      <c r="C36" s="254"/>
      <c r="D36" s="255"/>
      <c r="E36" s="256"/>
      <c r="F36" s="257"/>
      <c r="G36" s="258"/>
      <c r="H36" s="259"/>
      <c r="I36" s="256"/>
      <c r="J36" s="257"/>
      <c r="K36" s="258"/>
      <c r="L36" s="260"/>
      <c r="M36" s="261"/>
      <c r="N36" s="262"/>
      <c r="O36" s="263"/>
      <c r="P36" s="264"/>
      <c r="Q36" s="265"/>
      <c r="R36" s="265"/>
      <c r="S36" s="266"/>
      <c r="T36" s="260"/>
      <c r="U36" s="261"/>
      <c r="V36" s="262"/>
      <c r="W36" s="263"/>
      <c r="X36" s="259"/>
      <c r="Y36" s="261"/>
      <c r="Z36" s="262"/>
      <c r="AA36" s="263"/>
      <c r="AB36" s="260"/>
      <c r="AC36" s="261"/>
      <c r="AD36" s="262"/>
      <c r="AE36" s="263"/>
      <c r="AF36" s="264"/>
      <c r="AG36" s="265"/>
      <c r="AH36" s="265"/>
      <c r="AI36" s="266"/>
      <c r="AJ36" s="267"/>
      <c r="AK36" s="268"/>
      <c r="AL36" s="269"/>
      <c r="AM36" s="270"/>
      <c r="AN36" s="271"/>
      <c r="AO36" s="272"/>
      <c r="AP36" s="273"/>
      <c r="AQ36" s="274"/>
      <c r="AR36" s="275"/>
      <c r="AS36" s="272"/>
      <c r="AT36" s="273"/>
      <c r="AU36" s="274"/>
      <c r="AV36" s="271"/>
      <c r="AW36" s="272"/>
      <c r="AX36" s="273"/>
      <c r="AY36" s="274"/>
      <c r="AZ36" s="271"/>
      <c r="BA36" s="272"/>
      <c r="BB36" s="273"/>
      <c r="BC36" s="274"/>
      <c r="BD36" s="271"/>
      <c r="BE36" s="272"/>
      <c r="BF36" s="273"/>
      <c r="BG36" s="274"/>
      <c r="BH36" s="275"/>
      <c r="BI36" s="272"/>
      <c r="BJ36" s="273"/>
      <c r="BK36" s="274"/>
      <c r="BL36" s="271"/>
      <c r="BM36" s="272"/>
      <c r="BN36" s="273"/>
      <c r="BO36" s="276"/>
      <c r="BP36" s="277"/>
      <c r="BQ36" s="268"/>
      <c r="BR36" s="269"/>
      <c r="BS36" s="270"/>
      <c r="BT36" s="271"/>
      <c r="BU36" s="272"/>
      <c r="BV36" s="273"/>
      <c r="BW36" s="274"/>
      <c r="BX36" s="275"/>
      <c r="BY36" s="272"/>
      <c r="BZ36" s="273"/>
      <c r="CA36" s="274"/>
      <c r="CB36" s="271"/>
      <c r="CC36" s="272"/>
      <c r="CD36" s="273"/>
      <c r="CE36" s="274"/>
      <c r="CF36" s="271"/>
      <c r="CG36" s="272"/>
      <c r="CH36" s="273"/>
      <c r="CI36" s="274"/>
      <c r="CJ36" s="271"/>
      <c r="CK36" s="272"/>
      <c r="CL36" s="273"/>
      <c r="CM36" s="274"/>
      <c r="CN36" s="275"/>
      <c r="CO36" s="272"/>
      <c r="CP36" s="273"/>
      <c r="CQ36" s="274"/>
      <c r="CR36" s="271"/>
      <c r="CS36" s="272"/>
      <c r="CT36" s="273"/>
      <c r="CU36" s="274"/>
      <c r="CV36" s="107"/>
    </row>
    <row r="37" spans="1:100" ht="16.5" thickBot="1" x14ac:dyDescent="0.2">
      <c r="C37" s="52"/>
      <c r="D37" s="278"/>
      <c r="E37" s="279"/>
      <c r="F37" s="280"/>
      <c r="G37" s="279"/>
      <c r="H37" s="278"/>
      <c r="I37" s="279"/>
      <c r="J37" s="280"/>
      <c r="K37" s="279"/>
      <c r="L37" s="278"/>
      <c r="M37" s="279"/>
      <c r="N37" s="280"/>
      <c r="O37" s="279"/>
      <c r="P37" s="278"/>
      <c r="Q37" s="279"/>
      <c r="R37" s="280"/>
      <c r="S37" s="279"/>
      <c r="T37" s="278"/>
      <c r="U37" s="279"/>
      <c r="V37" s="280"/>
      <c r="W37" s="279"/>
      <c r="X37" s="278"/>
      <c r="Y37" s="279"/>
      <c r="Z37" s="280"/>
      <c r="AA37" s="279"/>
      <c r="AB37" s="278"/>
      <c r="AC37" s="279"/>
      <c r="AD37" s="280"/>
      <c r="AE37" s="279"/>
      <c r="AF37" s="278"/>
      <c r="AG37" s="279"/>
      <c r="AH37" s="280"/>
      <c r="AI37" s="279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2"/>
      <c r="BQ37" s="281"/>
      <c r="BR37" s="281"/>
      <c r="BS37" s="281"/>
      <c r="BT37" s="281"/>
      <c r="BU37" s="281"/>
      <c r="BV37" s="281"/>
      <c r="BW37" s="281"/>
      <c r="BX37" s="281"/>
      <c r="BY37" s="281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1"/>
      <c r="CK37" s="281"/>
      <c r="CL37" s="281"/>
      <c r="CM37" s="281"/>
      <c r="CN37" s="281"/>
      <c r="CO37" s="281"/>
      <c r="CP37" s="281"/>
      <c r="CQ37" s="281"/>
      <c r="CR37" s="281"/>
      <c r="CS37" s="281"/>
      <c r="CT37" s="281"/>
      <c r="CU37" s="281"/>
    </row>
    <row r="38" spans="1:100" x14ac:dyDescent="0.15">
      <c r="C38" s="283"/>
      <c r="D38" s="23"/>
      <c r="E38" s="24"/>
      <c r="F38" s="29" t="s">
        <v>3</v>
      </c>
      <c r="G38" s="26"/>
      <c r="H38" s="27"/>
      <c r="I38" s="28"/>
      <c r="J38" s="29" t="s">
        <v>4</v>
      </c>
      <c r="K38" s="30"/>
      <c r="L38" s="31"/>
      <c r="M38" s="28"/>
      <c r="N38" s="29" t="s">
        <v>5</v>
      </c>
      <c r="O38" s="30"/>
      <c r="P38" s="31"/>
      <c r="Q38" s="28"/>
      <c r="R38" s="29" t="s">
        <v>6</v>
      </c>
      <c r="S38" s="30"/>
      <c r="T38" s="31"/>
      <c r="U38" s="28"/>
      <c r="V38" s="29" t="s">
        <v>7</v>
      </c>
      <c r="W38" s="30"/>
      <c r="X38" s="31"/>
      <c r="Y38" s="28"/>
      <c r="Z38" s="29" t="s">
        <v>8</v>
      </c>
      <c r="AA38" s="30"/>
      <c r="AB38" s="31"/>
      <c r="AC38" s="28"/>
      <c r="AD38" s="29" t="s">
        <v>9</v>
      </c>
      <c r="AE38" s="30"/>
      <c r="AF38" s="31"/>
      <c r="AG38" s="28"/>
      <c r="AH38" s="29" t="s">
        <v>10</v>
      </c>
      <c r="AI38" s="30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284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</row>
    <row r="39" spans="1:100" x14ac:dyDescent="0.15">
      <c r="C39" s="285"/>
      <c r="D39" s="46"/>
      <c r="E39" s="47"/>
      <c r="F39" s="48" t="s">
        <v>11</v>
      </c>
      <c r="G39" s="49"/>
      <c r="H39" s="286"/>
      <c r="I39" s="51"/>
      <c r="J39" s="52" t="s">
        <v>12</v>
      </c>
      <c r="K39" s="53"/>
      <c r="L39" s="287"/>
      <c r="M39" s="51"/>
      <c r="N39" s="52" t="s">
        <v>11</v>
      </c>
      <c r="O39" s="53"/>
      <c r="P39" s="287"/>
      <c r="Q39" s="51"/>
      <c r="R39" s="52" t="s">
        <v>13</v>
      </c>
      <c r="S39" s="53"/>
      <c r="T39" s="287"/>
      <c r="U39" s="51"/>
      <c r="V39" s="52" t="s">
        <v>11</v>
      </c>
      <c r="W39" s="53"/>
      <c r="X39" s="288"/>
      <c r="Y39" s="51"/>
      <c r="Z39" s="52" t="s">
        <v>13</v>
      </c>
      <c r="AA39" s="53"/>
      <c r="AB39" s="287"/>
      <c r="AC39" s="289"/>
      <c r="AD39" s="290" t="s">
        <v>11</v>
      </c>
      <c r="AE39" s="291"/>
      <c r="AF39" s="287"/>
      <c r="AG39" s="289"/>
      <c r="AH39" s="290" t="s">
        <v>12</v>
      </c>
      <c r="AI39" s="291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284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</row>
    <row r="40" spans="1:100" ht="14.25" thickBot="1" x14ac:dyDescent="0.2">
      <c r="C40" s="292"/>
      <c r="D40" s="75"/>
      <c r="E40" s="76"/>
      <c r="F40" s="293" t="s">
        <v>55</v>
      </c>
      <c r="G40" s="294"/>
      <c r="H40" s="71"/>
      <c r="I40" s="295"/>
      <c r="J40" s="296" t="s">
        <v>56</v>
      </c>
      <c r="K40" s="297"/>
      <c r="L40" s="75"/>
      <c r="M40" s="68"/>
      <c r="N40" s="293" t="s">
        <v>57</v>
      </c>
      <c r="O40" s="294"/>
      <c r="P40" s="71"/>
      <c r="Q40" s="295"/>
      <c r="R40" s="296" t="s">
        <v>56</v>
      </c>
      <c r="S40" s="297"/>
      <c r="T40" s="75"/>
      <c r="U40" s="68"/>
      <c r="V40" s="293" t="s">
        <v>58</v>
      </c>
      <c r="W40" s="294"/>
      <c r="X40" s="71"/>
      <c r="Y40" s="295"/>
      <c r="Z40" s="296" t="s">
        <v>56</v>
      </c>
      <c r="AA40" s="297"/>
      <c r="AB40" s="75"/>
      <c r="AC40" s="76"/>
      <c r="AD40" s="69" t="s">
        <v>59</v>
      </c>
      <c r="AE40" s="70"/>
      <c r="AF40" s="71"/>
      <c r="AG40" s="72"/>
      <c r="AH40" s="73" t="s">
        <v>56</v>
      </c>
      <c r="AI40" s="74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298"/>
      <c r="BH40" s="298"/>
      <c r="BI40" s="298"/>
      <c r="BJ40" s="298"/>
      <c r="BK40" s="298"/>
      <c r="BL40" s="298"/>
      <c r="BM40" s="298"/>
      <c r="BN40" s="298"/>
      <c r="BO40" s="298"/>
      <c r="BP40" s="299"/>
      <c r="BQ40" s="298"/>
      <c r="BR40" s="298"/>
      <c r="BS40" s="298"/>
      <c r="BT40" s="298"/>
      <c r="BU40" s="298"/>
      <c r="BV40" s="298"/>
      <c r="BW40" s="298"/>
      <c r="BX40" s="298"/>
      <c r="BY40" s="298"/>
      <c r="BZ40" s="298"/>
      <c r="CA40" s="298"/>
      <c r="CB40" s="298"/>
      <c r="CC40" s="298"/>
      <c r="CD40" s="298"/>
      <c r="CE40" s="298"/>
      <c r="CF40" s="298"/>
      <c r="CG40" s="298"/>
      <c r="CH40" s="298"/>
      <c r="CI40" s="298"/>
      <c r="CJ40" s="298"/>
      <c r="CK40" s="298"/>
      <c r="CL40" s="298"/>
      <c r="CM40" s="298"/>
      <c r="CN40" s="298"/>
      <c r="CO40" s="298"/>
      <c r="CP40" s="298"/>
      <c r="CQ40" s="298"/>
      <c r="CR40" s="298"/>
      <c r="CS40" s="298"/>
      <c r="CT40" s="298"/>
      <c r="CU40" s="298"/>
    </row>
    <row r="41" spans="1:100" ht="14.25" thickTop="1" x14ac:dyDescent="0.15">
      <c r="C41" s="300" t="str">
        <f t="shared" ref="C41:C64" si="22">IF(C8="","",C8)</f>
        <v>KAOHSIUNG</v>
      </c>
      <c r="D41" s="89" t="s">
        <v>19</v>
      </c>
      <c r="E41" s="90">
        <v>45006.40625</v>
      </c>
      <c r="F41" s="91" t="s">
        <v>20</v>
      </c>
      <c r="G41" s="92">
        <v>45007.447916666664</v>
      </c>
      <c r="H41" s="93"/>
      <c r="I41" s="301"/>
      <c r="J41" s="302"/>
      <c r="K41" s="303"/>
      <c r="L41" s="93" t="s">
        <v>19</v>
      </c>
      <c r="M41" s="304">
        <v>45025.788888888892</v>
      </c>
      <c r="N41" s="302" t="s">
        <v>20</v>
      </c>
      <c r="O41" s="303">
        <v>45026.538888888892</v>
      </c>
      <c r="P41" s="95"/>
      <c r="Q41" s="305"/>
      <c r="R41" s="305"/>
      <c r="S41" s="306"/>
      <c r="T41" s="93" t="s">
        <v>19</v>
      </c>
      <c r="U41" s="304">
        <v>45037.353472222225</v>
      </c>
      <c r="V41" s="302" t="s">
        <v>20</v>
      </c>
      <c r="W41" s="303">
        <v>45038.228472222225</v>
      </c>
      <c r="X41" s="93"/>
      <c r="Y41" s="301"/>
      <c r="Z41" s="302"/>
      <c r="AA41" s="303"/>
      <c r="AB41" s="93" t="s">
        <v>19</v>
      </c>
      <c r="AC41" s="307">
        <v>45054.719444444447</v>
      </c>
      <c r="AD41" s="308" t="s">
        <v>20</v>
      </c>
      <c r="AE41" s="309">
        <v>45055.594444444447</v>
      </c>
      <c r="AF41" s="95"/>
      <c r="AG41" s="310"/>
      <c r="AH41" s="310"/>
      <c r="AI41" s="311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3"/>
      <c r="BQ41" s="312"/>
      <c r="BR41" s="312"/>
      <c r="BS41" s="312"/>
      <c r="BT41" s="312"/>
      <c r="BU41" s="312"/>
      <c r="BV41" s="312"/>
      <c r="BW41" s="312"/>
      <c r="BX41" s="312"/>
      <c r="BY41" s="312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2"/>
      <c r="CK41" s="312"/>
      <c r="CL41" s="312"/>
      <c r="CM41" s="312"/>
      <c r="CN41" s="312"/>
      <c r="CO41" s="312"/>
      <c r="CP41" s="312"/>
      <c r="CQ41" s="312"/>
      <c r="CR41" s="312"/>
      <c r="CS41" s="312"/>
      <c r="CT41" s="312"/>
      <c r="CU41" s="312"/>
      <c r="CV41" s="107"/>
    </row>
    <row r="42" spans="1:100" x14ac:dyDescent="0.15">
      <c r="C42" s="314" t="str">
        <f t="shared" si="22"/>
        <v>TIANJIN</v>
      </c>
      <c r="D42" s="108" t="s">
        <v>22</v>
      </c>
      <c r="E42" s="168">
        <v>45011.375</v>
      </c>
      <c r="F42" s="169" t="s">
        <v>20</v>
      </c>
      <c r="G42" s="228">
        <v>45011.489583333336</v>
      </c>
      <c r="H42" s="112"/>
      <c r="I42" s="182"/>
      <c r="J42" s="183"/>
      <c r="K42" s="191"/>
      <c r="L42" s="315" t="s">
        <v>22</v>
      </c>
      <c r="M42" s="218" t="s">
        <v>31</v>
      </c>
      <c r="N42" s="219"/>
      <c r="O42" s="220"/>
      <c r="P42" s="155"/>
      <c r="Q42" s="192"/>
      <c r="R42" s="199"/>
      <c r="S42" s="193"/>
      <c r="T42" s="112" t="s">
        <v>22</v>
      </c>
      <c r="U42" s="182">
        <v>45041.353472222225</v>
      </c>
      <c r="V42" s="183" t="s">
        <v>20</v>
      </c>
      <c r="W42" s="191">
        <v>45042.353472222225</v>
      </c>
      <c r="X42" s="112"/>
      <c r="Y42" s="182"/>
      <c r="Z42" s="183"/>
      <c r="AA42" s="191"/>
      <c r="AB42" s="112" t="s">
        <v>22</v>
      </c>
      <c r="AC42" s="316">
        <v>45058.513888888891</v>
      </c>
      <c r="AD42" s="317" t="s">
        <v>20</v>
      </c>
      <c r="AE42" s="318">
        <v>45059.513888888891</v>
      </c>
      <c r="AF42" s="118"/>
      <c r="AG42" s="319"/>
      <c r="AH42" s="319"/>
      <c r="AI42" s="320"/>
      <c r="AJ42" s="312"/>
      <c r="AK42" s="312"/>
      <c r="AL42" s="312"/>
      <c r="AM42" s="312"/>
      <c r="AN42" s="312"/>
      <c r="AO42" s="312"/>
      <c r="AP42" s="312"/>
      <c r="AQ42" s="312"/>
      <c r="AR42" s="312"/>
      <c r="AS42" s="312"/>
      <c r="AT42" s="312"/>
      <c r="AU42" s="312"/>
      <c r="AV42" s="312"/>
      <c r="AW42" s="312"/>
      <c r="AX42" s="312"/>
      <c r="AY42" s="312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3"/>
      <c r="BQ42" s="312"/>
      <c r="BR42" s="312"/>
      <c r="BS42" s="312"/>
      <c r="BT42" s="312"/>
      <c r="BU42" s="312"/>
      <c r="BV42" s="312"/>
      <c r="BW42" s="312"/>
      <c r="BX42" s="312"/>
      <c r="BY42" s="312"/>
      <c r="BZ42" s="312"/>
      <c r="CA42" s="312"/>
      <c r="CB42" s="312"/>
      <c r="CC42" s="312"/>
      <c r="CD42" s="312"/>
      <c r="CE42" s="312"/>
      <c r="CF42" s="312"/>
      <c r="CG42" s="312"/>
      <c r="CH42" s="312"/>
      <c r="CI42" s="312"/>
      <c r="CJ42" s="312"/>
      <c r="CK42" s="312"/>
      <c r="CL42" s="312"/>
      <c r="CM42" s="312"/>
      <c r="CN42" s="312"/>
      <c r="CO42" s="312"/>
      <c r="CP42" s="312"/>
      <c r="CQ42" s="312"/>
      <c r="CR42" s="312"/>
      <c r="CS42" s="312"/>
      <c r="CT42" s="312"/>
      <c r="CU42" s="312"/>
    </row>
    <row r="43" spans="1:100" x14ac:dyDescent="0.15">
      <c r="C43" s="314" t="str">
        <f t="shared" si="22"/>
        <v>QINGDAO</v>
      </c>
      <c r="D43" s="131" t="s">
        <v>23</v>
      </c>
      <c r="E43" s="182">
        <v>45013.027083333334</v>
      </c>
      <c r="F43" s="183" t="s">
        <v>20</v>
      </c>
      <c r="G43" s="191">
        <v>45014.193749999999</v>
      </c>
      <c r="H43" s="112"/>
      <c r="I43" s="182"/>
      <c r="J43" s="183"/>
      <c r="K43" s="191"/>
      <c r="L43" s="112"/>
      <c r="M43" s="182"/>
      <c r="N43" s="183"/>
      <c r="O43" s="191"/>
      <c r="P43" s="112"/>
      <c r="Q43" s="221"/>
      <c r="R43" s="183"/>
      <c r="S43" s="193"/>
      <c r="T43" s="112" t="s">
        <v>23</v>
      </c>
      <c r="U43" s="182">
        <v>45043.977777777778</v>
      </c>
      <c r="V43" s="183" t="s">
        <v>20</v>
      </c>
      <c r="W43" s="191">
        <v>45044.977777777778</v>
      </c>
      <c r="X43" s="112"/>
      <c r="Y43" s="182"/>
      <c r="Z43" s="183"/>
      <c r="AA43" s="191"/>
      <c r="AB43" s="112"/>
      <c r="AC43" s="316"/>
      <c r="AD43" s="317"/>
      <c r="AE43" s="318"/>
      <c r="AF43" s="112"/>
      <c r="AG43" s="321"/>
      <c r="AH43" s="317"/>
      <c r="AI43" s="320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3"/>
      <c r="BQ43" s="312"/>
      <c r="BR43" s="312"/>
      <c r="BS43" s="312"/>
      <c r="BT43" s="312"/>
      <c r="BU43" s="312"/>
      <c r="BV43" s="312"/>
      <c r="BW43" s="312"/>
      <c r="BX43" s="312"/>
      <c r="BY43" s="312"/>
      <c r="BZ43" s="312"/>
      <c r="CA43" s="312"/>
      <c r="CB43" s="312"/>
      <c r="CC43" s="312"/>
      <c r="CD43" s="312"/>
      <c r="CE43" s="312"/>
      <c r="CF43" s="312"/>
      <c r="CG43" s="312"/>
      <c r="CH43" s="312"/>
      <c r="CI43" s="312"/>
      <c r="CJ43" s="312"/>
      <c r="CK43" s="312"/>
      <c r="CL43" s="312"/>
      <c r="CM43" s="312"/>
      <c r="CN43" s="312"/>
      <c r="CO43" s="312"/>
      <c r="CP43" s="312"/>
      <c r="CQ43" s="312"/>
      <c r="CR43" s="312"/>
      <c r="CS43" s="312"/>
      <c r="CT43" s="312"/>
      <c r="CU43" s="312"/>
    </row>
    <row r="44" spans="1:100" x14ac:dyDescent="0.15">
      <c r="C44" s="322" t="str">
        <f t="shared" si="22"/>
        <v>BUSAN</v>
      </c>
      <c r="D44" s="134" t="s">
        <v>24</v>
      </c>
      <c r="E44" s="198">
        <v>45015.133333333331</v>
      </c>
      <c r="F44" s="199" t="s">
        <v>20</v>
      </c>
      <c r="G44" s="170">
        <v>45017.05</v>
      </c>
      <c r="H44" s="137" t="s">
        <v>24</v>
      </c>
      <c r="I44" s="198">
        <v>45017</v>
      </c>
      <c r="J44" s="199" t="s">
        <v>20</v>
      </c>
      <c r="K44" s="170">
        <v>45018</v>
      </c>
      <c r="L44" s="137" t="s">
        <v>24</v>
      </c>
      <c r="M44" s="198">
        <v>45029.930555555555</v>
      </c>
      <c r="N44" s="199" t="s">
        <v>20</v>
      </c>
      <c r="O44" s="170">
        <v>45032.305555555555</v>
      </c>
      <c r="P44" s="138" t="s">
        <v>24</v>
      </c>
      <c r="Q44" s="200">
        <v>45033</v>
      </c>
      <c r="R44" s="199" t="s">
        <v>20</v>
      </c>
      <c r="S44" s="202">
        <v>45035</v>
      </c>
      <c r="T44" s="137" t="s">
        <v>24</v>
      </c>
      <c r="U44" s="198">
        <v>45046.491666666669</v>
      </c>
      <c r="V44" s="199" t="s">
        <v>20</v>
      </c>
      <c r="W44" s="170">
        <v>45048.574999999997</v>
      </c>
      <c r="X44" s="137" t="s">
        <v>24</v>
      </c>
      <c r="Y44" s="198">
        <v>45049</v>
      </c>
      <c r="Z44" s="199" t="s">
        <v>20</v>
      </c>
      <c r="AA44" s="170">
        <v>45050</v>
      </c>
      <c r="AB44" s="137" t="s">
        <v>24</v>
      </c>
      <c r="AC44" s="323">
        <v>45061.930555555555</v>
      </c>
      <c r="AD44" s="324" t="s">
        <v>20</v>
      </c>
      <c r="AE44" s="325">
        <v>45064.097222222219</v>
      </c>
      <c r="AF44" s="138" t="s">
        <v>24</v>
      </c>
      <c r="AG44" s="326">
        <v>45065</v>
      </c>
      <c r="AH44" s="324" t="s">
        <v>20</v>
      </c>
      <c r="AI44" s="327">
        <v>45067</v>
      </c>
      <c r="AJ44" s="328"/>
      <c r="AK44" s="328"/>
      <c r="AL44" s="328"/>
      <c r="AM44" s="328"/>
      <c r="AN44" s="328"/>
      <c r="AO44" s="328"/>
      <c r="AP44" s="328"/>
      <c r="AQ44" s="328"/>
      <c r="AR44" s="328"/>
      <c r="AS44" s="328"/>
      <c r="AT44" s="328"/>
      <c r="AU44" s="328"/>
      <c r="AV44" s="328"/>
      <c r="AW44" s="328"/>
      <c r="AX44" s="328"/>
      <c r="AY44" s="328"/>
      <c r="AZ44" s="328"/>
      <c r="BA44" s="328"/>
      <c r="BB44" s="328"/>
      <c r="BC44" s="328"/>
      <c r="BD44" s="328"/>
      <c r="BE44" s="328"/>
      <c r="BF44" s="328"/>
      <c r="BG44" s="328"/>
      <c r="BH44" s="328"/>
      <c r="BI44" s="328"/>
      <c r="BJ44" s="328"/>
      <c r="BK44" s="328"/>
      <c r="BL44" s="328"/>
      <c r="BM44" s="328"/>
      <c r="BN44" s="328"/>
      <c r="BO44" s="328"/>
      <c r="BP44" s="329"/>
      <c r="BQ44" s="328"/>
      <c r="BR44" s="328"/>
      <c r="BS44" s="328"/>
      <c r="BT44" s="328"/>
      <c r="BU44" s="328"/>
      <c r="BV44" s="328"/>
      <c r="BW44" s="328"/>
      <c r="BX44" s="328"/>
      <c r="BY44" s="328"/>
      <c r="BZ44" s="328"/>
      <c r="CA44" s="328"/>
      <c r="CB44" s="328"/>
      <c r="CC44" s="328"/>
      <c r="CD44" s="328"/>
      <c r="CE44" s="328"/>
      <c r="CF44" s="328"/>
      <c r="CG44" s="328"/>
      <c r="CH44" s="328"/>
      <c r="CI44" s="328"/>
      <c r="CJ44" s="328"/>
      <c r="CK44" s="328"/>
      <c r="CL44" s="328"/>
      <c r="CM44" s="328"/>
      <c r="CN44" s="328"/>
      <c r="CO44" s="328"/>
      <c r="CP44" s="328"/>
      <c r="CQ44" s="328"/>
      <c r="CR44" s="328"/>
      <c r="CS44" s="328"/>
      <c r="CT44" s="328"/>
      <c r="CU44" s="328"/>
    </row>
    <row r="45" spans="1:100" x14ac:dyDescent="0.15">
      <c r="C45" s="314" t="str">
        <f t="shared" si="22"/>
        <v>KOBE</v>
      </c>
      <c r="D45" s="134"/>
      <c r="E45" s="168"/>
      <c r="F45" s="169"/>
      <c r="G45" s="170"/>
      <c r="H45" s="137" t="s">
        <v>26</v>
      </c>
      <c r="I45" s="168">
        <v>45020</v>
      </c>
      <c r="J45" s="169" t="s">
        <v>20</v>
      </c>
      <c r="K45" s="170">
        <v>45020</v>
      </c>
      <c r="L45" s="137"/>
      <c r="M45" s="168"/>
      <c r="N45" s="169"/>
      <c r="O45" s="170"/>
      <c r="P45" s="138" t="s">
        <v>26</v>
      </c>
      <c r="Q45" s="221">
        <v>45037</v>
      </c>
      <c r="R45" s="169" t="s">
        <v>20</v>
      </c>
      <c r="S45" s="202">
        <v>45037</v>
      </c>
      <c r="T45" s="137"/>
      <c r="U45" s="168"/>
      <c r="V45" s="169"/>
      <c r="W45" s="170"/>
      <c r="X45" s="137" t="s">
        <v>26</v>
      </c>
      <c r="Y45" s="168">
        <v>45052</v>
      </c>
      <c r="Z45" s="169" t="s">
        <v>20</v>
      </c>
      <c r="AA45" s="170">
        <v>45052</v>
      </c>
      <c r="AB45" s="137"/>
      <c r="AC45" s="330"/>
      <c r="AD45" s="331"/>
      <c r="AE45" s="325"/>
      <c r="AF45" s="138" t="s">
        <v>26</v>
      </c>
      <c r="AG45" s="321">
        <v>45069</v>
      </c>
      <c r="AH45" s="331" t="s">
        <v>20</v>
      </c>
      <c r="AI45" s="327">
        <v>45069</v>
      </c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328"/>
      <c r="AW45" s="328"/>
      <c r="AX45" s="328"/>
      <c r="AY45" s="328"/>
      <c r="AZ45" s="328"/>
      <c r="BA45" s="328"/>
      <c r="BB45" s="328"/>
      <c r="BC45" s="328"/>
      <c r="BD45" s="328"/>
      <c r="BE45" s="328"/>
      <c r="BF45" s="328"/>
      <c r="BG45" s="328"/>
      <c r="BH45" s="328"/>
      <c r="BI45" s="328"/>
      <c r="BJ45" s="328"/>
      <c r="BK45" s="328"/>
      <c r="BL45" s="328"/>
      <c r="BM45" s="328"/>
      <c r="BN45" s="328"/>
      <c r="BO45" s="328"/>
      <c r="BP45" s="329"/>
      <c r="BQ45" s="328"/>
      <c r="BR45" s="328"/>
      <c r="BS45" s="328"/>
      <c r="BT45" s="328"/>
      <c r="BU45" s="328"/>
      <c r="BV45" s="328"/>
      <c r="BW45" s="328"/>
      <c r="BX45" s="328"/>
      <c r="BY45" s="328"/>
      <c r="BZ45" s="328"/>
      <c r="CA45" s="328"/>
      <c r="CB45" s="328"/>
      <c r="CC45" s="328"/>
      <c r="CD45" s="328"/>
      <c r="CE45" s="328"/>
      <c r="CF45" s="328"/>
      <c r="CG45" s="328"/>
      <c r="CH45" s="328"/>
      <c r="CI45" s="328"/>
      <c r="CJ45" s="328"/>
      <c r="CK45" s="328"/>
      <c r="CL45" s="328"/>
      <c r="CM45" s="328"/>
      <c r="CN45" s="328"/>
      <c r="CO45" s="328"/>
      <c r="CP45" s="328"/>
      <c r="CQ45" s="328"/>
      <c r="CR45" s="328"/>
      <c r="CS45" s="328"/>
      <c r="CT45" s="328"/>
      <c r="CU45" s="328"/>
    </row>
    <row r="46" spans="1:100" x14ac:dyDescent="0.15">
      <c r="C46" s="314" t="str">
        <f t="shared" si="22"/>
        <v>NAGOYA</v>
      </c>
      <c r="D46" s="131"/>
      <c r="E46" s="182"/>
      <c r="F46" s="183"/>
      <c r="G46" s="191"/>
      <c r="H46" s="112" t="s">
        <v>28</v>
      </c>
      <c r="I46" s="182">
        <v>45021</v>
      </c>
      <c r="J46" s="183" t="s">
        <v>20</v>
      </c>
      <c r="K46" s="191">
        <v>45021</v>
      </c>
      <c r="L46" s="112"/>
      <c r="M46" s="182"/>
      <c r="N46" s="183"/>
      <c r="O46" s="191"/>
      <c r="P46" s="155" t="s">
        <v>28</v>
      </c>
      <c r="Q46" s="192">
        <v>45038</v>
      </c>
      <c r="R46" s="183" t="s">
        <v>20</v>
      </c>
      <c r="S46" s="193">
        <v>45038</v>
      </c>
      <c r="T46" s="112"/>
      <c r="U46" s="182"/>
      <c r="V46" s="183"/>
      <c r="W46" s="191"/>
      <c r="X46" s="112" t="s">
        <v>28</v>
      </c>
      <c r="Y46" s="182">
        <v>45054</v>
      </c>
      <c r="Z46" s="183" t="s">
        <v>20</v>
      </c>
      <c r="AA46" s="191">
        <v>45054</v>
      </c>
      <c r="AB46" s="112"/>
      <c r="AC46" s="316"/>
      <c r="AD46" s="317"/>
      <c r="AE46" s="318"/>
      <c r="AF46" s="155" t="s">
        <v>28</v>
      </c>
      <c r="AG46" s="319">
        <v>45070</v>
      </c>
      <c r="AH46" s="317" t="s">
        <v>20</v>
      </c>
      <c r="AI46" s="320">
        <v>45070</v>
      </c>
      <c r="AJ46" s="312"/>
      <c r="AK46" s="312"/>
      <c r="AL46" s="312"/>
      <c r="AM46" s="312"/>
      <c r="AN46" s="312"/>
      <c r="AO46" s="312"/>
      <c r="AP46" s="312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3"/>
      <c r="BQ46" s="312"/>
      <c r="BR46" s="312"/>
      <c r="BS46" s="312"/>
      <c r="BT46" s="312"/>
      <c r="BU46" s="312"/>
      <c r="BV46" s="312"/>
      <c r="BW46" s="312"/>
      <c r="BX46" s="312"/>
      <c r="BY46" s="312"/>
      <c r="BZ46" s="312"/>
      <c r="CA46" s="312"/>
      <c r="CB46" s="312"/>
      <c r="CC46" s="312"/>
      <c r="CD46" s="312"/>
      <c r="CE46" s="312"/>
      <c r="CF46" s="312"/>
      <c r="CG46" s="312"/>
      <c r="CH46" s="312"/>
      <c r="CI46" s="312"/>
      <c r="CJ46" s="312"/>
      <c r="CK46" s="312"/>
      <c r="CL46" s="312"/>
      <c r="CM46" s="312"/>
      <c r="CN46" s="312"/>
      <c r="CO46" s="312"/>
      <c r="CP46" s="312"/>
      <c r="CQ46" s="312"/>
      <c r="CR46" s="312"/>
      <c r="CS46" s="312"/>
      <c r="CT46" s="312"/>
      <c r="CU46" s="312"/>
    </row>
    <row r="47" spans="1:100" x14ac:dyDescent="0.15">
      <c r="C47" s="314" t="str">
        <f t="shared" si="22"/>
        <v>YOKOHAMA</v>
      </c>
      <c r="D47" s="173" t="s">
        <v>30</v>
      </c>
      <c r="E47" s="332" t="s">
        <v>31</v>
      </c>
      <c r="F47" s="333"/>
      <c r="G47" s="334"/>
      <c r="H47" s="112" t="s">
        <v>30</v>
      </c>
      <c r="I47" s="182">
        <v>45022</v>
      </c>
      <c r="J47" s="183" t="s">
        <v>20</v>
      </c>
      <c r="K47" s="191">
        <v>45022</v>
      </c>
      <c r="L47" s="112" t="s">
        <v>30</v>
      </c>
      <c r="M47" s="182">
        <v>45034.194444444445</v>
      </c>
      <c r="N47" s="183" t="s">
        <v>20</v>
      </c>
      <c r="O47" s="191">
        <v>45034.694444444445</v>
      </c>
      <c r="P47" s="155" t="s">
        <v>30</v>
      </c>
      <c r="Q47" s="192">
        <v>45040</v>
      </c>
      <c r="R47" s="183" t="s">
        <v>20</v>
      </c>
      <c r="S47" s="193">
        <v>45040</v>
      </c>
      <c r="T47" s="112" t="s">
        <v>30</v>
      </c>
      <c r="U47" s="182">
        <v>45050.245833333334</v>
      </c>
      <c r="V47" s="183" t="s">
        <v>20</v>
      </c>
      <c r="W47" s="191">
        <v>45051.019444444442</v>
      </c>
      <c r="X47" s="112" t="s">
        <v>30</v>
      </c>
      <c r="Y47" s="182">
        <v>45055</v>
      </c>
      <c r="Z47" s="183" t="s">
        <v>20</v>
      </c>
      <c r="AA47" s="191">
        <v>45055</v>
      </c>
      <c r="AB47" s="112" t="s">
        <v>30</v>
      </c>
      <c r="AC47" s="316">
        <v>45066.948611111111</v>
      </c>
      <c r="AD47" s="317" t="s">
        <v>20</v>
      </c>
      <c r="AE47" s="318">
        <v>45066.749305555553</v>
      </c>
      <c r="AF47" s="155" t="s">
        <v>30</v>
      </c>
      <c r="AG47" s="319">
        <v>45071</v>
      </c>
      <c r="AH47" s="317" t="s">
        <v>20</v>
      </c>
      <c r="AI47" s="320">
        <v>45071</v>
      </c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3"/>
      <c r="BQ47" s="312"/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  <c r="CO47" s="312"/>
      <c r="CP47" s="312"/>
      <c r="CQ47" s="312"/>
      <c r="CR47" s="312"/>
      <c r="CS47" s="312"/>
      <c r="CT47" s="312"/>
      <c r="CU47" s="312"/>
    </row>
    <row r="48" spans="1:100" x14ac:dyDescent="0.15">
      <c r="C48" s="314" t="str">
        <f t="shared" si="22"/>
        <v/>
      </c>
      <c r="D48" s="134"/>
      <c r="E48" s="198"/>
      <c r="F48" s="199"/>
      <c r="G48" s="170"/>
      <c r="H48" s="137"/>
      <c r="I48" s="198"/>
      <c r="J48" s="199"/>
      <c r="K48" s="170"/>
      <c r="L48" s="137"/>
      <c r="M48" s="198"/>
      <c r="N48" s="199"/>
      <c r="O48" s="170"/>
      <c r="P48" s="138"/>
      <c r="Q48" s="200"/>
      <c r="R48" s="199"/>
      <c r="S48" s="202"/>
      <c r="T48" s="137"/>
      <c r="U48" s="198"/>
      <c r="V48" s="199"/>
      <c r="W48" s="170"/>
      <c r="X48" s="137"/>
      <c r="Y48" s="198"/>
      <c r="Z48" s="199"/>
      <c r="AA48" s="170"/>
      <c r="AB48" s="137"/>
      <c r="AC48" s="323"/>
      <c r="AD48" s="324"/>
      <c r="AE48" s="325"/>
      <c r="AF48" s="138"/>
      <c r="AG48" s="326"/>
      <c r="AH48" s="324"/>
      <c r="AI48" s="327"/>
      <c r="AJ48" s="328"/>
      <c r="AK48" s="328"/>
      <c r="AL48" s="328"/>
      <c r="AM48" s="328"/>
      <c r="AN48" s="328"/>
      <c r="AO48" s="328"/>
      <c r="AP48" s="328"/>
      <c r="AQ48" s="328"/>
      <c r="AR48" s="328"/>
      <c r="AS48" s="328"/>
      <c r="AT48" s="328"/>
      <c r="AU48" s="328"/>
      <c r="AV48" s="328"/>
      <c r="AW48" s="328"/>
      <c r="AX48" s="328"/>
      <c r="AY48" s="328"/>
      <c r="AZ48" s="328"/>
      <c r="BA48" s="328"/>
      <c r="BB48" s="328"/>
      <c r="BC48" s="328"/>
      <c r="BD48" s="328"/>
      <c r="BE48" s="328"/>
      <c r="BF48" s="328"/>
      <c r="BG48" s="328"/>
      <c r="BH48" s="328"/>
      <c r="BI48" s="328"/>
      <c r="BJ48" s="328"/>
      <c r="BK48" s="328"/>
      <c r="BL48" s="328"/>
      <c r="BM48" s="328"/>
      <c r="BN48" s="328"/>
      <c r="BO48" s="328"/>
      <c r="BP48" s="329"/>
      <c r="BQ48" s="328"/>
      <c r="BR48" s="328"/>
      <c r="BS48" s="328"/>
      <c r="BT48" s="328"/>
      <c r="BU48" s="328"/>
      <c r="BV48" s="328"/>
      <c r="BW48" s="328"/>
      <c r="BX48" s="328"/>
      <c r="BY48" s="328"/>
      <c r="BZ48" s="328"/>
      <c r="CA48" s="328"/>
      <c r="CB48" s="328"/>
      <c r="CC48" s="328"/>
      <c r="CD48" s="328"/>
      <c r="CE48" s="328"/>
      <c r="CF48" s="328"/>
      <c r="CG48" s="328"/>
      <c r="CH48" s="328"/>
      <c r="CI48" s="328"/>
      <c r="CJ48" s="328"/>
      <c r="CK48" s="328"/>
      <c r="CL48" s="328"/>
      <c r="CM48" s="328"/>
      <c r="CN48" s="328"/>
      <c r="CO48" s="328"/>
      <c r="CP48" s="328"/>
      <c r="CQ48" s="328"/>
      <c r="CR48" s="328"/>
      <c r="CS48" s="328"/>
      <c r="CT48" s="328"/>
      <c r="CU48" s="328"/>
    </row>
    <row r="49" spans="3:100" x14ac:dyDescent="0.15">
      <c r="C49" s="314" t="str">
        <f t="shared" si="22"/>
        <v>MAJURO</v>
      </c>
      <c r="D49" s="134" t="s">
        <v>33</v>
      </c>
      <c r="E49" s="168">
        <v>45025.324305555558</v>
      </c>
      <c r="F49" s="169" t="s">
        <v>20</v>
      </c>
      <c r="G49" s="170">
        <v>45026.324305555558</v>
      </c>
      <c r="H49" s="137"/>
      <c r="I49" s="168"/>
      <c r="J49" s="169"/>
      <c r="K49" s="170"/>
      <c r="L49" s="335" t="s">
        <v>33</v>
      </c>
      <c r="M49" s="168">
        <v>45041.333333333336</v>
      </c>
      <c r="N49" s="169" t="s">
        <v>20</v>
      </c>
      <c r="O49" s="170">
        <v>45042.25</v>
      </c>
      <c r="P49" s="138"/>
      <c r="Q49" s="221"/>
      <c r="R49" s="169"/>
      <c r="S49" s="202"/>
      <c r="T49" s="137" t="s">
        <v>33</v>
      </c>
      <c r="U49" s="168">
        <v>45057.411805555559</v>
      </c>
      <c r="V49" s="169" t="s">
        <v>20</v>
      </c>
      <c r="W49" s="170">
        <v>45058.328472222223</v>
      </c>
      <c r="X49" s="137"/>
      <c r="Y49" s="168"/>
      <c r="Z49" s="169"/>
      <c r="AA49" s="170"/>
      <c r="AB49" s="137" t="s">
        <v>33</v>
      </c>
      <c r="AC49" s="330">
        <v>45073.333333333336</v>
      </c>
      <c r="AD49" s="331" t="s">
        <v>20</v>
      </c>
      <c r="AE49" s="325">
        <v>45074.25</v>
      </c>
      <c r="AF49" s="138"/>
      <c r="AG49" s="321"/>
      <c r="AH49" s="331"/>
      <c r="AI49" s="327"/>
      <c r="AJ49" s="328"/>
      <c r="AK49" s="328"/>
      <c r="AL49" s="328"/>
      <c r="AM49" s="328"/>
      <c r="AN49" s="328"/>
      <c r="AO49" s="328"/>
      <c r="AP49" s="328"/>
      <c r="AQ49" s="328"/>
      <c r="AR49" s="328"/>
      <c r="AS49" s="328"/>
      <c r="AT49" s="328"/>
      <c r="AU49" s="328"/>
      <c r="AV49" s="328"/>
      <c r="AW49" s="328"/>
      <c r="AX49" s="328"/>
      <c r="AY49" s="328"/>
      <c r="AZ49" s="328"/>
      <c r="BA49" s="328"/>
      <c r="BB49" s="328"/>
      <c r="BC49" s="328"/>
      <c r="BD49" s="328"/>
      <c r="BE49" s="328"/>
      <c r="BF49" s="328"/>
      <c r="BG49" s="328"/>
      <c r="BH49" s="328"/>
      <c r="BI49" s="328"/>
      <c r="BJ49" s="328"/>
      <c r="BK49" s="328"/>
      <c r="BL49" s="328"/>
      <c r="BM49" s="328"/>
      <c r="BN49" s="328"/>
      <c r="BO49" s="328"/>
      <c r="BP49" s="329"/>
      <c r="BQ49" s="328"/>
      <c r="BR49" s="328"/>
      <c r="BS49" s="328"/>
      <c r="BT49" s="328"/>
      <c r="BU49" s="328"/>
      <c r="BV49" s="328"/>
      <c r="BW49" s="328"/>
      <c r="BX49" s="328"/>
      <c r="BY49" s="328"/>
      <c r="BZ49" s="328"/>
      <c r="CA49" s="328"/>
      <c r="CB49" s="328"/>
      <c r="CC49" s="328"/>
      <c r="CD49" s="328"/>
      <c r="CE49" s="328"/>
      <c r="CF49" s="328"/>
      <c r="CG49" s="328"/>
      <c r="CH49" s="328"/>
      <c r="CI49" s="328"/>
      <c r="CJ49" s="328"/>
      <c r="CK49" s="328"/>
      <c r="CL49" s="328"/>
      <c r="CM49" s="328"/>
      <c r="CN49" s="328"/>
      <c r="CO49" s="328"/>
      <c r="CP49" s="328"/>
      <c r="CQ49" s="328"/>
      <c r="CR49" s="328"/>
      <c r="CS49" s="328"/>
      <c r="CT49" s="328"/>
      <c r="CU49" s="328"/>
    </row>
    <row r="50" spans="3:100" x14ac:dyDescent="0.15">
      <c r="C50" s="314" t="str">
        <f t="shared" si="22"/>
        <v>TARAWA</v>
      </c>
      <c r="D50" s="173" t="s">
        <v>35</v>
      </c>
      <c r="E50" s="332" t="s">
        <v>31</v>
      </c>
      <c r="F50" s="333"/>
      <c r="G50" s="334"/>
      <c r="H50" s="176"/>
      <c r="I50" s="182"/>
      <c r="J50" s="183"/>
      <c r="K50" s="184"/>
      <c r="L50" s="336" t="s">
        <v>35</v>
      </c>
      <c r="M50" s="182">
        <v>45043.291666666664</v>
      </c>
      <c r="N50" s="183" t="s">
        <v>20</v>
      </c>
      <c r="O50" s="184">
        <v>45045.291666666664</v>
      </c>
      <c r="P50" s="178"/>
      <c r="Q50" s="192"/>
      <c r="R50" s="183"/>
      <c r="S50" s="208"/>
      <c r="T50" s="180" t="s">
        <v>35</v>
      </c>
      <c r="U50" s="218" t="s">
        <v>31</v>
      </c>
      <c r="V50" s="219"/>
      <c r="W50" s="220"/>
      <c r="X50" s="176"/>
      <c r="Y50" s="182"/>
      <c r="Z50" s="183"/>
      <c r="AA50" s="184"/>
      <c r="AB50" s="176" t="s">
        <v>35</v>
      </c>
      <c r="AC50" s="316">
        <v>45075.291666666664</v>
      </c>
      <c r="AD50" s="317" t="s">
        <v>20</v>
      </c>
      <c r="AE50" s="337">
        <v>45077.791666666664</v>
      </c>
      <c r="AF50" s="178"/>
      <c r="AG50" s="319"/>
      <c r="AH50" s="317"/>
      <c r="AI50" s="338"/>
      <c r="AJ50" s="328"/>
      <c r="AK50" s="328"/>
      <c r="AL50" s="328"/>
      <c r="AM50" s="328"/>
      <c r="AN50" s="328"/>
      <c r="AO50" s="328"/>
      <c r="AP50" s="328"/>
      <c r="AQ50" s="328"/>
      <c r="AR50" s="328"/>
      <c r="AS50" s="328"/>
      <c r="AT50" s="328"/>
      <c r="AU50" s="328"/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9"/>
      <c r="BQ50" s="328"/>
      <c r="BR50" s="328"/>
      <c r="BS50" s="328"/>
      <c r="BT50" s="328"/>
      <c r="BU50" s="328"/>
      <c r="BV50" s="328"/>
      <c r="BW50" s="328"/>
      <c r="BX50" s="328"/>
      <c r="BY50" s="328"/>
      <c r="BZ50" s="328"/>
      <c r="CA50" s="328"/>
      <c r="CB50" s="328"/>
      <c r="CC50" s="328"/>
      <c r="CD50" s="328"/>
      <c r="CE50" s="328"/>
      <c r="CF50" s="328"/>
      <c r="CG50" s="328"/>
      <c r="CH50" s="328"/>
      <c r="CI50" s="328"/>
      <c r="CJ50" s="328"/>
      <c r="CK50" s="328"/>
      <c r="CL50" s="328"/>
      <c r="CM50" s="328"/>
      <c r="CN50" s="328"/>
      <c r="CO50" s="328"/>
      <c r="CP50" s="328"/>
      <c r="CQ50" s="328"/>
      <c r="CR50" s="328"/>
      <c r="CS50" s="328"/>
      <c r="CT50" s="328"/>
      <c r="CU50" s="328"/>
    </row>
    <row r="51" spans="3:100" x14ac:dyDescent="0.15">
      <c r="C51" s="314" t="str">
        <f t="shared" si="22"/>
        <v>HONIARA</v>
      </c>
      <c r="D51" s="131"/>
      <c r="E51" s="182"/>
      <c r="F51" s="183"/>
      <c r="G51" s="191"/>
      <c r="H51" s="112" t="s">
        <v>37</v>
      </c>
      <c r="I51" s="198">
        <v>45034</v>
      </c>
      <c r="J51" s="169" t="s">
        <v>20</v>
      </c>
      <c r="K51" s="170">
        <v>45034</v>
      </c>
      <c r="L51" s="116"/>
      <c r="M51" s="182"/>
      <c r="N51" s="183"/>
      <c r="O51" s="191"/>
      <c r="P51" s="155" t="s">
        <v>37</v>
      </c>
      <c r="Q51" s="192">
        <v>45051</v>
      </c>
      <c r="R51" s="169" t="s">
        <v>20</v>
      </c>
      <c r="S51" s="193">
        <v>45052</v>
      </c>
      <c r="T51" s="112"/>
      <c r="U51" s="316"/>
      <c r="V51" s="317"/>
      <c r="W51" s="318"/>
      <c r="X51" s="112" t="s">
        <v>37</v>
      </c>
      <c r="Y51" s="198">
        <v>45067</v>
      </c>
      <c r="Z51" s="169" t="s">
        <v>20</v>
      </c>
      <c r="AA51" s="170">
        <v>45067</v>
      </c>
      <c r="AB51" s="112"/>
      <c r="AC51" s="316"/>
      <c r="AD51" s="317"/>
      <c r="AE51" s="318"/>
      <c r="AF51" s="155" t="s">
        <v>37</v>
      </c>
      <c r="AG51" s="319">
        <v>45082</v>
      </c>
      <c r="AH51" s="331" t="s">
        <v>20</v>
      </c>
      <c r="AI51" s="320">
        <v>45083</v>
      </c>
      <c r="AJ51" s="328"/>
      <c r="AK51" s="328"/>
      <c r="AL51" s="328"/>
      <c r="AM51" s="328"/>
      <c r="AN51" s="328"/>
      <c r="AO51" s="328"/>
      <c r="AP51" s="328"/>
      <c r="AQ51" s="328"/>
      <c r="AR51" s="328"/>
      <c r="AS51" s="328"/>
      <c r="AT51" s="328"/>
      <c r="AU51" s="328"/>
      <c r="AV51" s="328"/>
      <c r="AW51" s="328"/>
      <c r="AX51" s="328"/>
      <c r="AY51" s="328"/>
      <c r="AZ51" s="328"/>
      <c r="BA51" s="328"/>
      <c r="BB51" s="328"/>
      <c r="BC51" s="328"/>
      <c r="BD51" s="328"/>
      <c r="BE51" s="328"/>
      <c r="BF51" s="328"/>
      <c r="BG51" s="328"/>
      <c r="BH51" s="328"/>
      <c r="BI51" s="328"/>
      <c r="BJ51" s="328"/>
      <c r="BK51" s="328"/>
      <c r="BL51" s="328"/>
      <c r="BM51" s="328"/>
      <c r="BN51" s="328"/>
      <c r="BO51" s="328"/>
      <c r="BP51" s="329"/>
      <c r="BQ51" s="328"/>
      <c r="BR51" s="328"/>
      <c r="BS51" s="328"/>
      <c r="BT51" s="328"/>
      <c r="BU51" s="328"/>
      <c r="BV51" s="328"/>
      <c r="BW51" s="328"/>
      <c r="BX51" s="328"/>
      <c r="BY51" s="328"/>
      <c r="BZ51" s="328"/>
      <c r="CA51" s="328"/>
      <c r="CB51" s="328"/>
      <c r="CC51" s="328"/>
      <c r="CD51" s="328"/>
      <c r="CE51" s="328"/>
      <c r="CF51" s="328"/>
      <c r="CG51" s="328"/>
      <c r="CH51" s="328"/>
      <c r="CI51" s="328"/>
      <c r="CJ51" s="328"/>
      <c r="CK51" s="328"/>
      <c r="CL51" s="328"/>
      <c r="CM51" s="328"/>
      <c r="CN51" s="328"/>
      <c r="CO51" s="328"/>
      <c r="CP51" s="328"/>
      <c r="CQ51" s="328"/>
      <c r="CR51" s="328"/>
      <c r="CS51" s="328"/>
      <c r="CT51" s="328"/>
      <c r="CU51" s="328"/>
    </row>
    <row r="52" spans="3:100" x14ac:dyDescent="0.15">
      <c r="C52" s="314" t="str">
        <f t="shared" si="22"/>
        <v>SANTO</v>
      </c>
      <c r="D52" s="134"/>
      <c r="E52" s="198"/>
      <c r="F52" s="199"/>
      <c r="G52" s="170"/>
      <c r="H52" s="137" t="s">
        <v>39</v>
      </c>
      <c r="I52" s="206">
        <v>45037</v>
      </c>
      <c r="J52" s="201" t="s">
        <v>20</v>
      </c>
      <c r="K52" s="184">
        <v>45037</v>
      </c>
      <c r="L52" s="335"/>
      <c r="M52" s="198"/>
      <c r="N52" s="199"/>
      <c r="O52" s="170"/>
      <c r="P52" s="138"/>
      <c r="Q52" s="326"/>
      <c r="R52" s="339"/>
      <c r="S52" s="327"/>
      <c r="T52" s="137"/>
      <c r="U52" s="323"/>
      <c r="V52" s="324"/>
      <c r="W52" s="325"/>
      <c r="X52" s="137" t="s">
        <v>39</v>
      </c>
      <c r="Y52" s="340">
        <v>45069</v>
      </c>
      <c r="Z52" s="339" t="s">
        <v>20</v>
      </c>
      <c r="AA52" s="337">
        <v>45069</v>
      </c>
      <c r="AB52" s="137"/>
      <c r="AC52" s="323"/>
      <c r="AD52" s="324"/>
      <c r="AE52" s="325"/>
      <c r="AF52" s="138"/>
      <c r="AG52" s="326"/>
      <c r="AH52" s="339"/>
      <c r="AI52" s="327"/>
      <c r="AJ52" s="328"/>
      <c r="AK52" s="328"/>
      <c r="AL52" s="328"/>
      <c r="AM52" s="328"/>
      <c r="AN52" s="328"/>
      <c r="AO52" s="328"/>
      <c r="AP52" s="328"/>
      <c r="AQ52" s="328"/>
      <c r="AR52" s="328"/>
      <c r="AS52" s="328"/>
      <c r="AT52" s="328"/>
      <c r="AU52" s="328"/>
      <c r="AV52" s="328"/>
      <c r="AW52" s="328"/>
      <c r="AX52" s="328"/>
      <c r="AY52" s="328"/>
      <c r="AZ52" s="328"/>
      <c r="BA52" s="328"/>
      <c r="BB52" s="328"/>
      <c r="BC52" s="328"/>
      <c r="BD52" s="328"/>
      <c r="BE52" s="328"/>
      <c r="BF52" s="328"/>
      <c r="BG52" s="328"/>
      <c r="BH52" s="328"/>
      <c r="BI52" s="328"/>
      <c r="BJ52" s="328"/>
      <c r="BK52" s="328"/>
      <c r="BL52" s="328"/>
      <c r="BM52" s="328"/>
      <c r="BN52" s="328"/>
      <c r="BO52" s="328"/>
      <c r="BP52" s="329"/>
      <c r="BQ52" s="328"/>
      <c r="BR52" s="328"/>
      <c r="BS52" s="328"/>
      <c r="BT52" s="328"/>
      <c r="BU52" s="328"/>
      <c r="BV52" s="328"/>
      <c r="BW52" s="328"/>
      <c r="BX52" s="328"/>
      <c r="BY52" s="328"/>
      <c r="BZ52" s="328"/>
      <c r="CA52" s="328"/>
      <c r="CB52" s="328"/>
      <c r="CC52" s="328"/>
      <c r="CD52" s="328"/>
      <c r="CE52" s="328"/>
      <c r="CF52" s="328"/>
      <c r="CG52" s="328"/>
      <c r="CH52" s="328"/>
      <c r="CI52" s="328"/>
      <c r="CJ52" s="328"/>
      <c r="CK52" s="328"/>
      <c r="CL52" s="328"/>
      <c r="CM52" s="328"/>
      <c r="CN52" s="328"/>
      <c r="CO52" s="328"/>
      <c r="CP52" s="328"/>
      <c r="CQ52" s="328"/>
      <c r="CR52" s="328"/>
      <c r="CS52" s="328"/>
      <c r="CT52" s="328"/>
      <c r="CU52" s="328"/>
    </row>
    <row r="53" spans="3:100" x14ac:dyDescent="0.15">
      <c r="C53" s="314" t="str">
        <f t="shared" si="22"/>
        <v>PORT VILA</v>
      </c>
      <c r="D53" s="204" t="s">
        <v>41</v>
      </c>
      <c r="E53" s="206">
        <v>45030.365972222222</v>
      </c>
      <c r="F53" s="201" t="s">
        <v>20</v>
      </c>
      <c r="G53" s="184">
        <v>45031.365972222222</v>
      </c>
      <c r="H53" s="176" t="s">
        <v>41</v>
      </c>
      <c r="I53" s="182">
        <v>45038</v>
      </c>
      <c r="J53" s="183" t="s">
        <v>20</v>
      </c>
      <c r="K53" s="191">
        <v>45038</v>
      </c>
      <c r="L53" s="336" t="s">
        <v>41</v>
      </c>
      <c r="M53" s="206">
        <v>45049.242361111108</v>
      </c>
      <c r="N53" s="201" t="s">
        <v>20</v>
      </c>
      <c r="O53" s="184">
        <v>45050.242361111108</v>
      </c>
      <c r="P53" s="178" t="s">
        <v>41</v>
      </c>
      <c r="Q53" s="341">
        <v>45054</v>
      </c>
      <c r="R53" s="317" t="s">
        <v>20</v>
      </c>
      <c r="S53" s="338">
        <v>45055</v>
      </c>
      <c r="T53" s="176" t="s">
        <v>41</v>
      </c>
      <c r="U53" s="340">
        <v>45062.518055555556</v>
      </c>
      <c r="V53" s="339" t="s">
        <v>20</v>
      </c>
      <c r="W53" s="337">
        <v>45063.518055555556</v>
      </c>
      <c r="X53" s="176" t="s">
        <v>41</v>
      </c>
      <c r="Y53" s="316">
        <v>45070</v>
      </c>
      <c r="Z53" s="317" t="s">
        <v>20</v>
      </c>
      <c r="AA53" s="318">
        <v>45070</v>
      </c>
      <c r="AB53" s="176" t="s">
        <v>41</v>
      </c>
      <c r="AC53" s="340">
        <v>45081.948611111111</v>
      </c>
      <c r="AD53" s="339" t="s">
        <v>20</v>
      </c>
      <c r="AE53" s="337">
        <v>45082.948611111111</v>
      </c>
      <c r="AF53" s="178" t="s">
        <v>41</v>
      </c>
      <c r="AG53" s="341">
        <v>45085</v>
      </c>
      <c r="AH53" s="317" t="s">
        <v>20</v>
      </c>
      <c r="AI53" s="338">
        <v>45086</v>
      </c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3"/>
      <c r="BQ53" s="312"/>
      <c r="BR53" s="312"/>
      <c r="BS53" s="312"/>
      <c r="BT53" s="312"/>
      <c r="BU53" s="312"/>
      <c r="BV53" s="312"/>
      <c r="BW53" s="312"/>
      <c r="BX53" s="312"/>
      <c r="BY53" s="312"/>
      <c r="BZ53" s="312"/>
      <c r="CA53" s="312"/>
      <c r="CB53" s="312"/>
      <c r="CC53" s="312"/>
      <c r="CD53" s="312"/>
      <c r="CE53" s="312"/>
      <c r="CF53" s="312"/>
      <c r="CG53" s="312"/>
      <c r="CH53" s="312"/>
      <c r="CI53" s="312"/>
      <c r="CJ53" s="312"/>
      <c r="CK53" s="312"/>
      <c r="CL53" s="312"/>
      <c r="CM53" s="312"/>
      <c r="CN53" s="312"/>
      <c r="CO53" s="312"/>
      <c r="CP53" s="312"/>
      <c r="CQ53" s="312"/>
      <c r="CR53" s="312"/>
      <c r="CS53" s="312"/>
      <c r="CT53" s="312"/>
      <c r="CU53" s="312"/>
    </row>
    <row r="54" spans="3:100" x14ac:dyDescent="0.15">
      <c r="C54" s="314" t="str">
        <f t="shared" si="22"/>
        <v>NOUMEA</v>
      </c>
      <c r="D54" s="131" t="s">
        <v>7</v>
      </c>
      <c r="E54" s="182">
        <v>45032.411111111112</v>
      </c>
      <c r="F54" s="183" t="s">
        <v>20</v>
      </c>
      <c r="G54" s="191">
        <v>45033.386111111111</v>
      </c>
      <c r="H54" s="112" t="s">
        <v>7</v>
      </c>
      <c r="I54" s="182">
        <v>45040</v>
      </c>
      <c r="J54" s="183" t="s">
        <v>20</v>
      </c>
      <c r="K54" s="191">
        <v>45040</v>
      </c>
      <c r="L54" s="116" t="s">
        <v>7</v>
      </c>
      <c r="M54" s="182">
        <v>45051.314583333333</v>
      </c>
      <c r="N54" s="183" t="s">
        <v>20</v>
      </c>
      <c r="O54" s="191">
        <v>45052.064583333333</v>
      </c>
      <c r="P54" s="155" t="s">
        <v>7</v>
      </c>
      <c r="Q54" s="319">
        <v>45056</v>
      </c>
      <c r="R54" s="317" t="s">
        <v>20</v>
      </c>
      <c r="S54" s="320">
        <v>45057</v>
      </c>
      <c r="T54" s="112" t="s">
        <v>7</v>
      </c>
      <c r="U54" s="316">
        <v>45064.620833333334</v>
      </c>
      <c r="V54" s="317" t="s">
        <v>20</v>
      </c>
      <c r="W54" s="318">
        <v>45065.370833333334</v>
      </c>
      <c r="X54" s="112" t="s">
        <v>7</v>
      </c>
      <c r="Y54" s="316">
        <v>45072</v>
      </c>
      <c r="Z54" s="317" t="s">
        <v>20</v>
      </c>
      <c r="AA54" s="318">
        <v>45072</v>
      </c>
      <c r="AB54" s="112" t="s">
        <v>7</v>
      </c>
      <c r="AC54" s="316">
        <v>45083.990972222222</v>
      </c>
      <c r="AD54" s="317" t="s">
        <v>20</v>
      </c>
      <c r="AE54" s="318">
        <v>45084.740972222222</v>
      </c>
      <c r="AF54" s="155" t="s">
        <v>7</v>
      </c>
      <c r="AG54" s="319">
        <v>45087</v>
      </c>
      <c r="AH54" s="317" t="s">
        <v>20</v>
      </c>
      <c r="AI54" s="320">
        <v>45088</v>
      </c>
      <c r="AJ54" s="312"/>
      <c r="AK54" s="312"/>
      <c r="AL54" s="312"/>
      <c r="AM54" s="312"/>
      <c r="AN54" s="312"/>
      <c r="AO54" s="312"/>
      <c r="AP54" s="312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312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3"/>
      <c r="BQ54" s="312"/>
      <c r="BR54" s="312"/>
      <c r="BS54" s="312"/>
      <c r="BT54" s="312"/>
      <c r="BU54" s="312"/>
      <c r="BV54" s="312"/>
      <c r="BW54" s="312"/>
      <c r="BX54" s="312"/>
      <c r="BY54" s="312"/>
      <c r="BZ54" s="312"/>
      <c r="CA54" s="312"/>
      <c r="CB54" s="312"/>
      <c r="CC54" s="312"/>
      <c r="CD54" s="312"/>
      <c r="CE54" s="312"/>
      <c r="CF54" s="312"/>
      <c r="CG54" s="312"/>
      <c r="CH54" s="312"/>
      <c r="CI54" s="312"/>
      <c r="CJ54" s="312"/>
      <c r="CK54" s="312"/>
      <c r="CL54" s="312"/>
      <c r="CM54" s="312"/>
      <c r="CN54" s="312"/>
      <c r="CO54" s="312"/>
      <c r="CP54" s="312"/>
      <c r="CQ54" s="312"/>
      <c r="CR54" s="312"/>
      <c r="CS54" s="312"/>
      <c r="CT54" s="312"/>
      <c r="CU54" s="312"/>
      <c r="CV54" s="107"/>
    </row>
    <row r="55" spans="3:100" x14ac:dyDescent="0.15">
      <c r="C55" s="314" t="str">
        <f t="shared" si="22"/>
        <v>LAUTOKA</v>
      </c>
      <c r="D55" s="131" t="s">
        <v>44</v>
      </c>
      <c r="E55" s="182">
        <v>45035.595833333333</v>
      </c>
      <c r="F55" s="183" t="s">
        <v>20</v>
      </c>
      <c r="G55" s="191">
        <v>45037.004166666666</v>
      </c>
      <c r="H55" s="112" t="s">
        <v>44</v>
      </c>
      <c r="I55" s="198">
        <v>45043</v>
      </c>
      <c r="J55" s="199" t="s">
        <v>20</v>
      </c>
      <c r="K55" s="170">
        <v>45044</v>
      </c>
      <c r="L55" s="116" t="s">
        <v>44</v>
      </c>
      <c r="M55" s="182">
        <v>45054.105555555558</v>
      </c>
      <c r="N55" s="183" t="s">
        <v>20</v>
      </c>
      <c r="O55" s="191">
        <v>45055.105555555558</v>
      </c>
      <c r="P55" s="155" t="s">
        <v>44</v>
      </c>
      <c r="Q55" s="319">
        <v>45059</v>
      </c>
      <c r="R55" s="324" t="s">
        <v>20</v>
      </c>
      <c r="S55" s="320">
        <v>45060</v>
      </c>
      <c r="T55" s="112" t="s">
        <v>44</v>
      </c>
      <c r="U55" s="316">
        <v>45067.836111111108</v>
      </c>
      <c r="V55" s="317" t="s">
        <v>20</v>
      </c>
      <c r="W55" s="318">
        <v>45068.836111111108</v>
      </c>
      <c r="X55" s="112" t="s">
        <v>44</v>
      </c>
      <c r="Y55" s="323">
        <v>45075</v>
      </c>
      <c r="Z55" s="324" t="s">
        <v>20</v>
      </c>
      <c r="AA55" s="325">
        <v>45076</v>
      </c>
      <c r="AB55" s="112" t="s">
        <v>44</v>
      </c>
      <c r="AC55" s="316">
        <v>45086.082638888889</v>
      </c>
      <c r="AD55" s="317" t="s">
        <v>20</v>
      </c>
      <c r="AE55" s="318">
        <v>45087.082638888889</v>
      </c>
      <c r="AF55" s="155" t="s">
        <v>44</v>
      </c>
      <c r="AG55" s="319">
        <v>45090</v>
      </c>
      <c r="AH55" s="324" t="s">
        <v>20</v>
      </c>
      <c r="AI55" s="320">
        <v>45091</v>
      </c>
      <c r="AJ55" s="328"/>
      <c r="AK55" s="328"/>
      <c r="AL55" s="328"/>
      <c r="AM55" s="328"/>
      <c r="AN55" s="328"/>
      <c r="AO55" s="328"/>
      <c r="AP55" s="328"/>
      <c r="AQ55" s="328"/>
      <c r="AR55" s="328"/>
      <c r="AS55" s="328"/>
      <c r="AT55" s="328"/>
      <c r="AU55" s="328"/>
      <c r="AV55" s="328"/>
      <c r="AW55" s="328"/>
      <c r="AX55" s="328"/>
      <c r="AY55" s="328"/>
      <c r="AZ55" s="328"/>
      <c r="BA55" s="328"/>
      <c r="BB55" s="328"/>
      <c r="BC55" s="328"/>
      <c r="BD55" s="328"/>
      <c r="BE55" s="328"/>
      <c r="BF55" s="328"/>
      <c r="BG55" s="328"/>
      <c r="BH55" s="328"/>
      <c r="BI55" s="328"/>
      <c r="BJ55" s="328"/>
      <c r="BK55" s="328"/>
      <c r="BL55" s="328"/>
      <c r="BM55" s="328"/>
      <c r="BN55" s="328"/>
      <c r="BO55" s="328"/>
      <c r="BP55" s="329"/>
      <c r="BQ55" s="328"/>
      <c r="BR55" s="328"/>
      <c r="BS55" s="328"/>
      <c r="BT55" s="328"/>
      <c r="BU55" s="328"/>
      <c r="BV55" s="328"/>
      <c r="BW55" s="328"/>
      <c r="BX55" s="328"/>
      <c r="BY55" s="328"/>
      <c r="BZ55" s="328"/>
      <c r="CA55" s="328"/>
      <c r="CB55" s="328"/>
      <c r="CC55" s="328"/>
      <c r="CD55" s="328"/>
      <c r="CE55" s="328"/>
      <c r="CF55" s="328"/>
      <c r="CG55" s="328"/>
      <c r="CH55" s="328"/>
      <c r="CI55" s="328"/>
      <c r="CJ55" s="328"/>
      <c r="CK55" s="328"/>
      <c r="CL55" s="328"/>
      <c r="CM55" s="328"/>
      <c r="CN55" s="328"/>
      <c r="CO55" s="328"/>
      <c r="CP55" s="328"/>
      <c r="CQ55" s="328"/>
      <c r="CR55" s="328"/>
      <c r="CS55" s="328"/>
      <c r="CT55" s="328"/>
      <c r="CU55" s="328"/>
      <c r="CV55" s="107"/>
    </row>
    <row r="56" spans="3:100" x14ac:dyDescent="0.15">
      <c r="C56" s="314" t="str">
        <f t="shared" si="22"/>
        <v>SUVA</v>
      </c>
      <c r="D56" s="134" t="s">
        <v>46</v>
      </c>
      <c r="E56" s="198">
        <v>45037.418749999997</v>
      </c>
      <c r="F56" s="199" t="s">
        <v>20</v>
      </c>
      <c r="G56" s="170">
        <v>45038.918749999997</v>
      </c>
      <c r="H56" s="137" t="s">
        <v>46</v>
      </c>
      <c r="I56" s="168">
        <v>45045</v>
      </c>
      <c r="J56" s="183" t="s">
        <v>20</v>
      </c>
      <c r="K56" s="170">
        <v>45045</v>
      </c>
      <c r="L56" s="335" t="s">
        <v>46</v>
      </c>
      <c r="M56" s="198">
        <v>45055.522916666669</v>
      </c>
      <c r="N56" s="199" t="s">
        <v>20</v>
      </c>
      <c r="O56" s="170">
        <v>45057.022916666669</v>
      </c>
      <c r="P56" s="138" t="s">
        <v>46</v>
      </c>
      <c r="Q56" s="326">
        <v>45060</v>
      </c>
      <c r="R56" s="317" t="s">
        <v>20</v>
      </c>
      <c r="S56" s="327">
        <v>45061</v>
      </c>
      <c r="T56" s="137" t="s">
        <v>46</v>
      </c>
      <c r="U56" s="323">
        <v>45069.276388888888</v>
      </c>
      <c r="V56" s="324" t="s">
        <v>20</v>
      </c>
      <c r="W56" s="325">
        <v>45070.776388888888</v>
      </c>
      <c r="X56" s="137" t="s">
        <v>46</v>
      </c>
      <c r="Y56" s="330">
        <v>45077</v>
      </c>
      <c r="Z56" s="317" t="s">
        <v>20</v>
      </c>
      <c r="AA56" s="325">
        <v>45077</v>
      </c>
      <c r="AB56" s="137" t="s">
        <v>46</v>
      </c>
      <c r="AC56" s="323">
        <v>45087.5</v>
      </c>
      <c r="AD56" s="324" t="s">
        <v>20</v>
      </c>
      <c r="AE56" s="325">
        <v>45089</v>
      </c>
      <c r="AF56" s="138" t="s">
        <v>46</v>
      </c>
      <c r="AG56" s="326">
        <v>45091</v>
      </c>
      <c r="AH56" s="317" t="s">
        <v>20</v>
      </c>
      <c r="AI56" s="327">
        <v>45092</v>
      </c>
      <c r="AJ56" s="328"/>
      <c r="AK56" s="328"/>
      <c r="AL56" s="328"/>
      <c r="AM56" s="328"/>
      <c r="AN56" s="328"/>
      <c r="AO56" s="328"/>
      <c r="AP56" s="328"/>
      <c r="AQ56" s="328"/>
      <c r="AR56" s="328"/>
      <c r="AS56" s="328"/>
      <c r="AT56" s="328"/>
      <c r="AU56" s="328"/>
      <c r="AV56" s="328"/>
      <c r="AW56" s="328"/>
      <c r="AX56" s="328"/>
      <c r="AY56" s="328"/>
      <c r="AZ56" s="328"/>
      <c r="BA56" s="328"/>
      <c r="BB56" s="328"/>
      <c r="BC56" s="328"/>
      <c r="BD56" s="328"/>
      <c r="BE56" s="328"/>
      <c r="BF56" s="328"/>
      <c r="BG56" s="328"/>
      <c r="BH56" s="328"/>
      <c r="BI56" s="328"/>
      <c r="BJ56" s="328"/>
      <c r="BK56" s="328"/>
      <c r="BL56" s="328"/>
      <c r="BM56" s="328"/>
      <c r="BN56" s="328"/>
      <c r="BO56" s="328"/>
      <c r="BP56" s="329"/>
      <c r="BQ56" s="328"/>
      <c r="BR56" s="328"/>
      <c r="BS56" s="328"/>
      <c r="BT56" s="328"/>
      <c r="BU56" s="328"/>
      <c r="BV56" s="328"/>
      <c r="BW56" s="328"/>
      <c r="BX56" s="328"/>
      <c r="BY56" s="328"/>
      <c r="BZ56" s="328"/>
      <c r="CA56" s="328"/>
      <c r="CB56" s="328"/>
      <c r="CC56" s="328"/>
      <c r="CD56" s="328"/>
      <c r="CE56" s="328"/>
      <c r="CF56" s="328"/>
      <c r="CG56" s="328"/>
      <c r="CH56" s="328"/>
      <c r="CI56" s="328"/>
      <c r="CJ56" s="328"/>
      <c r="CK56" s="328"/>
      <c r="CL56" s="328"/>
      <c r="CM56" s="328"/>
      <c r="CN56" s="328"/>
      <c r="CO56" s="328"/>
      <c r="CP56" s="328"/>
      <c r="CQ56" s="328"/>
      <c r="CR56" s="328"/>
      <c r="CS56" s="328"/>
      <c r="CT56" s="328"/>
      <c r="CU56" s="328"/>
      <c r="CV56" s="107"/>
    </row>
    <row r="57" spans="3:100" x14ac:dyDescent="0.15">
      <c r="C57" s="314" t="str">
        <f t="shared" si="22"/>
        <v>NUKU'ALOFA</v>
      </c>
      <c r="D57" s="134" t="s">
        <v>48</v>
      </c>
      <c r="E57" s="168">
        <v>45040.137499999997</v>
      </c>
      <c r="F57" s="183" t="s">
        <v>20</v>
      </c>
      <c r="G57" s="170">
        <v>45041.32916666667</v>
      </c>
      <c r="H57" s="137" t="s">
        <v>48</v>
      </c>
      <c r="I57" s="182">
        <v>45047</v>
      </c>
      <c r="J57" s="199" t="s">
        <v>20</v>
      </c>
      <c r="K57" s="191">
        <v>45047</v>
      </c>
      <c r="L57" s="335" t="s">
        <v>48</v>
      </c>
      <c r="M57" s="168">
        <v>45058.272222222222</v>
      </c>
      <c r="N57" s="183" t="s">
        <v>20</v>
      </c>
      <c r="O57" s="170">
        <v>45059.105555555558</v>
      </c>
      <c r="P57" s="138" t="s">
        <v>48</v>
      </c>
      <c r="Q57" s="321">
        <v>45063</v>
      </c>
      <c r="R57" s="324" t="s">
        <v>20</v>
      </c>
      <c r="S57" s="327">
        <v>45063</v>
      </c>
      <c r="T57" s="137" t="s">
        <v>48</v>
      </c>
      <c r="U57" s="330">
        <v>45073.245138888888</v>
      </c>
      <c r="V57" s="317" t="s">
        <v>20</v>
      </c>
      <c r="W57" s="325">
        <v>45074.245138888888</v>
      </c>
      <c r="X57" s="137" t="s">
        <v>48</v>
      </c>
      <c r="Y57" s="316">
        <v>45079</v>
      </c>
      <c r="Z57" s="324" t="s">
        <v>20</v>
      </c>
      <c r="AA57" s="318">
        <v>45079</v>
      </c>
      <c r="AB57" s="335" t="s">
        <v>48</v>
      </c>
      <c r="AC57" s="168">
        <v>45090.249305555553</v>
      </c>
      <c r="AD57" s="183" t="s">
        <v>20</v>
      </c>
      <c r="AE57" s="170">
        <v>45091.082638888889</v>
      </c>
      <c r="AF57" s="138" t="s">
        <v>48</v>
      </c>
      <c r="AG57" s="321">
        <v>45094</v>
      </c>
      <c r="AH57" s="324" t="s">
        <v>20</v>
      </c>
      <c r="AI57" s="327">
        <v>45094</v>
      </c>
      <c r="AJ57" s="312"/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3"/>
      <c r="BQ57" s="312"/>
      <c r="BR57" s="312"/>
      <c r="BS57" s="312"/>
      <c r="BT57" s="312"/>
      <c r="BU57" s="312"/>
      <c r="BV57" s="312"/>
      <c r="BW57" s="312"/>
      <c r="BX57" s="312"/>
      <c r="BY57" s="312"/>
      <c r="BZ57" s="312"/>
      <c r="CA57" s="312"/>
      <c r="CB57" s="312"/>
      <c r="CC57" s="312"/>
      <c r="CD57" s="312"/>
      <c r="CE57" s="312"/>
      <c r="CF57" s="312"/>
      <c r="CG57" s="312"/>
      <c r="CH57" s="312"/>
      <c r="CI57" s="312"/>
      <c r="CJ57" s="312"/>
      <c r="CK57" s="312"/>
      <c r="CL57" s="312"/>
      <c r="CM57" s="312"/>
      <c r="CN57" s="312"/>
      <c r="CO57" s="312"/>
      <c r="CP57" s="312"/>
      <c r="CQ57" s="312"/>
      <c r="CR57" s="312"/>
      <c r="CS57" s="312"/>
      <c r="CT57" s="312"/>
      <c r="CU57" s="312"/>
      <c r="CV57" s="107"/>
    </row>
    <row r="58" spans="3:100" x14ac:dyDescent="0.15">
      <c r="C58" s="314" t="str">
        <f t="shared" si="22"/>
        <v>APIA</v>
      </c>
      <c r="D58" s="131" t="s">
        <v>50</v>
      </c>
      <c r="E58" s="182">
        <v>45042.95416666667</v>
      </c>
      <c r="F58" s="183" t="s">
        <v>20</v>
      </c>
      <c r="G58" s="191">
        <v>45044.45416666667</v>
      </c>
      <c r="H58" s="112" t="s">
        <v>50</v>
      </c>
      <c r="I58" s="182">
        <v>45050</v>
      </c>
      <c r="J58" s="169" t="s">
        <v>20</v>
      </c>
      <c r="K58" s="191">
        <v>45050</v>
      </c>
      <c r="L58" s="116" t="s">
        <v>50</v>
      </c>
      <c r="M58" s="182">
        <v>45060.565972222219</v>
      </c>
      <c r="N58" s="183" t="s">
        <v>20</v>
      </c>
      <c r="O58" s="191">
        <v>45061.899305555555</v>
      </c>
      <c r="P58" s="222" t="s">
        <v>50</v>
      </c>
      <c r="Q58" s="321">
        <v>45065</v>
      </c>
      <c r="R58" s="331" t="s">
        <v>20</v>
      </c>
      <c r="S58" s="342">
        <v>45066</v>
      </c>
      <c r="T58" s="112" t="s">
        <v>50</v>
      </c>
      <c r="U58" s="316">
        <v>45075.880555555559</v>
      </c>
      <c r="V58" s="317" t="s">
        <v>20</v>
      </c>
      <c r="W58" s="318">
        <v>45077.213888888888</v>
      </c>
      <c r="X58" s="112" t="s">
        <v>50</v>
      </c>
      <c r="Y58" s="316">
        <v>45082</v>
      </c>
      <c r="Z58" s="331" t="s">
        <v>20</v>
      </c>
      <c r="AA58" s="318">
        <v>45082</v>
      </c>
      <c r="AB58" s="112" t="s">
        <v>50</v>
      </c>
      <c r="AC58" s="316">
        <v>45093.257638888892</v>
      </c>
      <c r="AD58" s="317" t="s">
        <v>20</v>
      </c>
      <c r="AE58" s="318">
        <v>45094.59097222222</v>
      </c>
      <c r="AF58" s="222" t="s">
        <v>50</v>
      </c>
      <c r="AG58" s="321">
        <v>45096</v>
      </c>
      <c r="AH58" s="331" t="s">
        <v>20</v>
      </c>
      <c r="AI58" s="342">
        <v>45097</v>
      </c>
      <c r="AJ58" s="312"/>
      <c r="AK58" s="312"/>
      <c r="AL58" s="312"/>
      <c r="AM58" s="312"/>
      <c r="AN58" s="312"/>
      <c r="AO58" s="312"/>
      <c r="AP58" s="312"/>
      <c r="AQ58" s="312"/>
      <c r="AR58" s="312"/>
      <c r="AS58" s="312"/>
      <c r="AT58" s="312"/>
      <c r="AU58" s="312"/>
      <c r="AV58" s="312"/>
      <c r="AW58" s="312"/>
      <c r="AX58" s="312"/>
      <c r="AY58" s="312"/>
      <c r="AZ58" s="312"/>
      <c r="BA58" s="312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3"/>
      <c r="BQ58" s="312"/>
      <c r="BR58" s="312"/>
      <c r="BS58" s="312"/>
      <c r="BT58" s="312"/>
      <c r="BU58" s="312"/>
      <c r="BV58" s="312"/>
      <c r="BW58" s="312"/>
      <c r="BX58" s="312"/>
      <c r="BY58" s="312"/>
      <c r="BZ58" s="312"/>
      <c r="CA58" s="312"/>
      <c r="CB58" s="312"/>
      <c r="CC58" s="312"/>
      <c r="CD58" s="312"/>
      <c r="CE58" s="312"/>
      <c r="CF58" s="312"/>
      <c r="CG58" s="312"/>
      <c r="CH58" s="312"/>
      <c r="CI58" s="312"/>
      <c r="CJ58" s="312"/>
      <c r="CK58" s="312"/>
      <c r="CL58" s="312"/>
      <c r="CM58" s="312"/>
      <c r="CN58" s="312"/>
      <c r="CO58" s="312"/>
      <c r="CP58" s="312"/>
      <c r="CQ58" s="312"/>
      <c r="CR58" s="312"/>
      <c r="CS58" s="312"/>
      <c r="CT58" s="312"/>
      <c r="CU58" s="312"/>
      <c r="CV58" s="107"/>
    </row>
    <row r="59" spans="3:100" x14ac:dyDescent="0.15">
      <c r="C59" s="314" t="str">
        <f t="shared" si="22"/>
        <v>PAGOPAGO</v>
      </c>
      <c r="D59" s="131" t="s">
        <v>52</v>
      </c>
      <c r="E59" s="182">
        <v>45044.1</v>
      </c>
      <c r="F59" s="183" t="s">
        <v>20</v>
      </c>
      <c r="G59" s="191">
        <v>45045.599999999999</v>
      </c>
      <c r="H59" s="112" t="s">
        <v>52</v>
      </c>
      <c r="I59" s="198">
        <v>45050</v>
      </c>
      <c r="J59" s="199" t="s">
        <v>20</v>
      </c>
      <c r="K59" s="170">
        <v>45050</v>
      </c>
      <c r="L59" s="112" t="s">
        <v>52</v>
      </c>
      <c r="M59" s="316">
        <v>45061.515972222223</v>
      </c>
      <c r="N59" s="317" t="s">
        <v>20</v>
      </c>
      <c r="O59" s="318">
        <v>45062.890972222223</v>
      </c>
      <c r="P59" s="224" t="s">
        <v>52</v>
      </c>
      <c r="Q59" s="343">
        <v>45065</v>
      </c>
      <c r="R59" s="324" t="s">
        <v>20</v>
      </c>
      <c r="S59" s="320">
        <v>45066</v>
      </c>
      <c r="T59" s="112" t="s">
        <v>52</v>
      </c>
      <c r="U59" s="316">
        <v>45076.829861111109</v>
      </c>
      <c r="V59" s="317" t="s">
        <v>20</v>
      </c>
      <c r="W59" s="318">
        <v>45078.204861111109</v>
      </c>
      <c r="X59" s="112" t="s">
        <v>52</v>
      </c>
      <c r="Y59" s="323">
        <v>45082</v>
      </c>
      <c r="Z59" s="324" t="s">
        <v>20</v>
      </c>
      <c r="AA59" s="325">
        <v>45082</v>
      </c>
      <c r="AB59" s="112" t="s">
        <v>52</v>
      </c>
      <c r="AC59" s="316">
        <v>45094.207638888889</v>
      </c>
      <c r="AD59" s="317" t="s">
        <v>20</v>
      </c>
      <c r="AE59" s="318">
        <v>45095.582638888889</v>
      </c>
      <c r="AF59" s="224" t="s">
        <v>52</v>
      </c>
      <c r="AG59" s="343">
        <v>45096</v>
      </c>
      <c r="AH59" s="324" t="s">
        <v>20</v>
      </c>
      <c r="AI59" s="320">
        <v>45097</v>
      </c>
      <c r="AJ59" s="328"/>
      <c r="AK59" s="328"/>
      <c r="AL59" s="328"/>
      <c r="AM59" s="328"/>
      <c r="AN59" s="328"/>
      <c r="AO59" s="328"/>
      <c r="AP59" s="328"/>
      <c r="AQ59" s="328"/>
      <c r="AR59" s="328"/>
      <c r="AS59" s="328"/>
      <c r="AT59" s="328"/>
      <c r="AU59" s="328"/>
      <c r="AV59" s="328"/>
      <c r="AW59" s="328"/>
      <c r="AX59" s="328"/>
      <c r="AY59" s="328"/>
      <c r="AZ59" s="328"/>
      <c r="BA59" s="328"/>
      <c r="BB59" s="328"/>
      <c r="BC59" s="328"/>
      <c r="BD59" s="328"/>
      <c r="BE59" s="328"/>
      <c r="BF59" s="328"/>
      <c r="BG59" s="328"/>
      <c r="BH59" s="328"/>
      <c r="BI59" s="328"/>
      <c r="BJ59" s="328"/>
      <c r="BK59" s="328"/>
      <c r="BL59" s="328"/>
      <c r="BM59" s="328"/>
      <c r="BN59" s="328"/>
      <c r="BO59" s="328"/>
      <c r="BP59" s="329"/>
      <c r="BQ59" s="328"/>
      <c r="BR59" s="328"/>
      <c r="BS59" s="328"/>
      <c r="BT59" s="328"/>
      <c r="BU59" s="328"/>
      <c r="BV59" s="328"/>
      <c r="BW59" s="328"/>
      <c r="BX59" s="328"/>
      <c r="BY59" s="328"/>
      <c r="BZ59" s="328"/>
      <c r="CA59" s="328"/>
      <c r="CB59" s="328"/>
      <c r="CC59" s="328"/>
      <c r="CD59" s="328"/>
      <c r="CE59" s="328"/>
      <c r="CF59" s="328"/>
      <c r="CG59" s="328"/>
      <c r="CH59" s="328"/>
      <c r="CI59" s="328"/>
      <c r="CJ59" s="328"/>
      <c r="CK59" s="328"/>
      <c r="CL59" s="328"/>
      <c r="CM59" s="328"/>
      <c r="CN59" s="328"/>
      <c r="CO59" s="328"/>
      <c r="CP59" s="328"/>
      <c r="CQ59" s="328"/>
      <c r="CR59" s="328"/>
      <c r="CS59" s="328"/>
      <c r="CT59" s="328"/>
      <c r="CU59" s="328"/>
      <c r="CV59" s="107"/>
    </row>
    <row r="60" spans="3:100" x14ac:dyDescent="0.15">
      <c r="C60" s="314" t="str">
        <f t="shared" si="22"/>
        <v>PAPEETE</v>
      </c>
      <c r="D60" s="134"/>
      <c r="E60" s="198"/>
      <c r="F60" s="199"/>
      <c r="G60" s="170"/>
      <c r="H60" s="137" t="s">
        <v>54</v>
      </c>
      <c r="I60" s="330">
        <v>45056</v>
      </c>
      <c r="J60" s="331" t="s">
        <v>20</v>
      </c>
      <c r="K60" s="325">
        <v>45056</v>
      </c>
      <c r="L60" s="137"/>
      <c r="M60" s="323"/>
      <c r="N60" s="324"/>
      <c r="O60" s="325"/>
      <c r="P60" s="226" t="s">
        <v>54</v>
      </c>
      <c r="Q60" s="326">
        <v>45070</v>
      </c>
      <c r="R60" s="331" t="s">
        <v>20</v>
      </c>
      <c r="S60" s="327">
        <v>45071</v>
      </c>
      <c r="T60" s="137"/>
      <c r="U60" s="323"/>
      <c r="V60" s="324"/>
      <c r="W60" s="325"/>
      <c r="X60" s="137" t="s">
        <v>54</v>
      </c>
      <c r="Y60" s="330">
        <v>45086</v>
      </c>
      <c r="Z60" s="331" t="s">
        <v>20</v>
      </c>
      <c r="AA60" s="325">
        <v>45086</v>
      </c>
      <c r="AB60" s="137"/>
      <c r="AC60" s="323"/>
      <c r="AD60" s="324"/>
      <c r="AE60" s="325"/>
      <c r="AF60" s="226" t="s">
        <v>54</v>
      </c>
      <c r="AG60" s="326">
        <v>45101</v>
      </c>
      <c r="AH60" s="331" t="s">
        <v>20</v>
      </c>
      <c r="AI60" s="327">
        <v>45102</v>
      </c>
      <c r="AJ60" s="328"/>
      <c r="AK60" s="328"/>
      <c r="AL60" s="328"/>
      <c r="AM60" s="328"/>
      <c r="AN60" s="328"/>
      <c r="AO60" s="328"/>
      <c r="AP60" s="328"/>
      <c r="AQ60" s="328"/>
      <c r="AR60" s="328"/>
      <c r="AS60" s="328"/>
      <c r="AT60" s="328"/>
      <c r="AU60" s="328"/>
      <c r="AV60" s="328"/>
      <c r="AW60" s="328"/>
      <c r="AX60" s="328"/>
      <c r="AY60" s="328"/>
      <c r="AZ60" s="328"/>
      <c r="BA60" s="328"/>
      <c r="BB60" s="328"/>
      <c r="BC60" s="328"/>
      <c r="BD60" s="328"/>
      <c r="BE60" s="328"/>
      <c r="BF60" s="328"/>
      <c r="BG60" s="328"/>
      <c r="BH60" s="328"/>
      <c r="BI60" s="328"/>
      <c r="BJ60" s="328"/>
      <c r="BK60" s="328"/>
      <c r="BL60" s="328"/>
      <c r="BM60" s="328"/>
      <c r="BN60" s="328"/>
      <c r="BO60" s="328"/>
      <c r="BP60" s="329"/>
      <c r="BQ60" s="328"/>
      <c r="BR60" s="328"/>
      <c r="BS60" s="328"/>
      <c r="BT60" s="328"/>
      <c r="BU60" s="328"/>
      <c r="BV60" s="328"/>
      <c r="BW60" s="328"/>
      <c r="BX60" s="328"/>
      <c r="BY60" s="328"/>
      <c r="BZ60" s="328"/>
      <c r="CA60" s="328"/>
      <c r="CB60" s="328"/>
      <c r="CC60" s="328"/>
      <c r="CD60" s="328"/>
      <c r="CE60" s="328"/>
      <c r="CF60" s="328"/>
      <c r="CG60" s="328"/>
      <c r="CH60" s="328"/>
      <c r="CI60" s="328"/>
      <c r="CJ60" s="328"/>
      <c r="CK60" s="328"/>
      <c r="CL60" s="328"/>
      <c r="CM60" s="328"/>
      <c r="CN60" s="328"/>
      <c r="CO60" s="328"/>
      <c r="CP60" s="328"/>
      <c r="CQ60" s="328"/>
      <c r="CR60" s="328"/>
      <c r="CS60" s="328"/>
      <c r="CT60" s="328"/>
      <c r="CU60" s="328"/>
      <c r="CV60" s="107"/>
    </row>
    <row r="61" spans="3:100" x14ac:dyDescent="0.15">
      <c r="C61" s="314" t="str">
        <f t="shared" si="22"/>
        <v>TARAWA</v>
      </c>
      <c r="D61" s="134"/>
      <c r="E61" s="168"/>
      <c r="F61" s="169"/>
      <c r="G61" s="170"/>
      <c r="H61" s="137"/>
      <c r="I61" s="316"/>
      <c r="J61" s="317"/>
      <c r="K61" s="318"/>
      <c r="L61" s="137"/>
      <c r="M61" s="330"/>
      <c r="N61" s="331"/>
      <c r="O61" s="325"/>
      <c r="P61" s="227" t="s">
        <v>35</v>
      </c>
      <c r="Q61" s="343">
        <v>45080</v>
      </c>
      <c r="R61" s="317" t="s">
        <v>20</v>
      </c>
      <c r="S61" s="338">
        <v>45081</v>
      </c>
      <c r="T61" s="137"/>
      <c r="U61" s="330"/>
      <c r="V61" s="331"/>
      <c r="W61" s="325"/>
      <c r="X61" s="137"/>
      <c r="Y61" s="316"/>
      <c r="Z61" s="317"/>
      <c r="AA61" s="318"/>
      <c r="AB61" s="137"/>
      <c r="AC61" s="330"/>
      <c r="AD61" s="331"/>
      <c r="AE61" s="325"/>
      <c r="AF61" s="227"/>
      <c r="AG61" s="343"/>
      <c r="AH61" s="317"/>
      <c r="AI61" s="338"/>
      <c r="AJ61" s="312"/>
      <c r="AK61" s="312"/>
      <c r="AL61" s="312"/>
      <c r="AM61" s="312"/>
      <c r="AN61" s="312"/>
      <c r="AO61" s="312"/>
      <c r="AP61" s="312"/>
      <c r="AQ61" s="312"/>
      <c r="AR61" s="312"/>
      <c r="AS61" s="312"/>
      <c r="AT61" s="312"/>
      <c r="AU61" s="312"/>
      <c r="AV61" s="312"/>
      <c r="AW61" s="312"/>
      <c r="AX61" s="312"/>
      <c r="AY61" s="312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3"/>
      <c r="BQ61" s="312"/>
      <c r="BR61" s="312"/>
      <c r="BS61" s="312"/>
      <c r="BT61" s="312"/>
      <c r="BU61" s="312"/>
      <c r="BV61" s="312"/>
      <c r="BW61" s="312"/>
      <c r="BX61" s="312"/>
      <c r="BY61" s="312"/>
      <c r="BZ61" s="312"/>
      <c r="CA61" s="312"/>
      <c r="CB61" s="312"/>
      <c r="CC61" s="312"/>
      <c r="CD61" s="312"/>
      <c r="CE61" s="312"/>
      <c r="CF61" s="312"/>
      <c r="CG61" s="312"/>
      <c r="CH61" s="312"/>
      <c r="CI61" s="312"/>
      <c r="CJ61" s="312"/>
      <c r="CK61" s="312"/>
      <c r="CL61" s="312"/>
      <c r="CM61" s="312"/>
      <c r="CN61" s="312"/>
      <c r="CO61" s="312"/>
      <c r="CP61" s="312"/>
      <c r="CQ61" s="312"/>
      <c r="CR61" s="312"/>
      <c r="CS61" s="312"/>
      <c r="CT61" s="312"/>
      <c r="CU61" s="312"/>
      <c r="CV61" s="107"/>
    </row>
    <row r="62" spans="3:100" x14ac:dyDescent="0.15">
      <c r="C62" s="314" t="str">
        <f t="shared" si="22"/>
        <v/>
      </c>
      <c r="D62" s="131"/>
      <c r="E62" s="182"/>
      <c r="F62" s="183"/>
      <c r="G62" s="191"/>
      <c r="H62" s="112"/>
      <c r="I62" s="316"/>
      <c r="J62" s="317"/>
      <c r="K62" s="318"/>
      <c r="L62" s="112"/>
      <c r="M62" s="316"/>
      <c r="N62" s="317"/>
      <c r="O62" s="318"/>
      <c r="P62" s="155"/>
      <c r="Q62" s="319"/>
      <c r="R62" s="319"/>
      <c r="S62" s="320"/>
      <c r="T62" s="112"/>
      <c r="U62" s="316"/>
      <c r="V62" s="317"/>
      <c r="W62" s="318"/>
      <c r="X62" s="112"/>
      <c r="Y62" s="316"/>
      <c r="Z62" s="317"/>
      <c r="AA62" s="318"/>
      <c r="AB62" s="112"/>
      <c r="AC62" s="316"/>
      <c r="AD62" s="317"/>
      <c r="AE62" s="318"/>
      <c r="AF62" s="155"/>
      <c r="AG62" s="319"/>
      <c r="AH62" s="319"/>
      <c r="AI62" s="320"/>
      <c r="AJ62" s="312"/>
      <c r="AK62" s="312"/>
      <c r="AL62" s="312"/>
      <c r="AM62" s="312"/>
      <c r="AN62" s="312"/>
      <c r="AO62" s="312"/>
      <c r="AP62" s="312"/>
      <c r="AQ62" s="312"/>
      <c r="AR62" s="312"/>
      <c r="AS62" s="312"/>
      <c r="AT62" s="312"/>
      <c r="AU62" s="312"/>
      <c r="AV62" s="312"/>
      <c r="AW62" s="312"/>
      <c r="AX62" s="312"/>
      <c r="AY62" s="312"/>
      <c r="AZ62" s="312"/>
      <c r="BA62" s="312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3"/>
      <c r="BQ62" s="312"/>
      <c r="BR62" s="312"/>
      <c r="BS62" s="312"/>
      <c r="BT62" s="312"/>
      <c r="BU62" s="312"/>
      <c r="BV62" s="312"/>
      <c r="BW62" s="312"/>
      <c r="BX62" s="312"/>
      <c r="BY62" s="312"/>
      <c r="BZ62" s="312"/>
      <c r="CA62" s="312"/>
      <c r="CB62" s="312"/>
      <c r="CC62" s="312"/>
      <c r="CD62" s="312"/>
      <c r="CE62" s="312"/>
      <c r="CF62" s="312"/>
      <c r="CG62" s="312"/>
      <c r="CH62" s="312"/>
      <c r="CI62" s="312"/>
      <c r="CJ62" s="312"/>
      <c r="CK62" s="312"/>
      <c r="CL62" s="312"/>
      <c r="CM62" s="312"/>
      <c r="CN62" s="312"/>
      <c r="CO62" s="312"/>
      <c r="CP62" s="312"/>
      <c r="CQ62" s="312"/>
      <c r="CR62" s="312"/>
      <c r="CS62" s="312"/>
      <c r="CT62" s="312"/>
      <c r="CU62" s="312"/>
      <c r="CV62" s="107"/>
    </row>
    <row r="63" spans="3:100" x14ac:dyDescent="0.15">
      <c r="C63" s="314" t="str">
        <f t="shared" si="22"/>
        <v/>
      </c>
      <c r="D63" s="131"/>
      <c r="E63" s="182"/>
      <c r="F63" s="183"/>
      <c r="G63" s="191"/>
      <c r="H63" s="112"/>
      <c r="I63" s="316"/>
      <c r="J63" s="317"/>
      <c r="K63" s="318"/>
      <c r="L63" s="112"/>
      <c r="M63" s="316"/>
      <c r="N63" s="317"/>
      <c r="O63" s="344"/>
      <c r="P63" s="155"/>
      <c r="Q63" s="319"/>
      <c r="R63" s="319"/>
      <c r="S63" s="320"/>
      <c r="T63" s="112"/>
      <c r="U63" s="316"/>
      <c r="V63" s="317"/>
      <c r="W63" s="318"/>
      <c r="X63" s="112"/>
      <c r="Y63" s="316"/>
      <c r="Z63" s="317"/>
      <c r="AA63" s="318"/>
      <c r="AB63" s="112"/>
      <c r="AC63" s="316"/>
      <c r="AD63" s="317"/>
      <c r="AE63" s="344"/>
      <c r="AF63" s="155"/>
      <c r="AG63" s="319"/>
      <c r="AH63" s="319"/>
      <c r="AI63" s="320"/>
      <c r="AJ63" s="312"/>
      <c r="AK63" s="312"/>
      <c r="AL63" s="312"/>
      <c r="AM63" s="312"/>
      <c r="AN63" s="312"/>
      <c r="AO63" s="312"/>
      <c r="AP63" s="312"/>
      <c r="AQ63" s="312"/>
      <c r="AR63" s="312"/>
      <c r="AS63" s="312"/>
      <c r="AT63" s="312"/>
      <c r="AU63" s="312"/>
      <c r="AV63" s="312"/>
      <c r="AW63" s="312"/>
      <c r="AX63" s="312"/>
      <c r="AY63" s="312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3"/>
      <c r="BQ63" s="312"/>
      <c r="BR63" s="312"/>
      <c r="BS63" s="312"/>
      <c r="BT63" s="312"/>
      <c r="BU63" s="312"/>
      <c r="BV63" s="312"/>
      <c r="BW63" s="312"/>
      <c r="BX63" s="312"/>
      <c r="BY63" s="312"/>
      <c r="BZ63" s="312"/>
      <c r="CA63" s="312"/>
      <c r="CB63" s="312"/>
      <c r="CC63" s="312"/>
      <c r="CD63" s="312"/>
      <c r="CE63" s="312"/>
      <c r="CF63" s="312"/>
      <c r="CG63" s="312"/>
      <c r="CH63" s="312"/>
      <c r="CI63" s="312"/>
      <c r="CJ63" s="312"/>
      <c r="CK63" s="312"/>
      <c r="CL63" s="312"/>
      <c r="CM63" s="312"/>
      <c r="CN63" s="312"/>
      <c r="CO63" s="312"/>
      <c r="CP63" s="312"/>
      <c r="CQ63" s="312"/>
      <c r="CR63" s="312"/>
      <c r="CS63" s="312"/>
      <c r="CT63" s="312"/>
      <c r="CU63" s="312"/>
      <c r="CV63" s="107"/>
    </row>
    <row r="64" spans="3:100" x14ac:dyDescent="0.15">
      <c r="C64" s="314" t="str">
        <f t="shared" si="22"/>
        <v>SANTO</v>
      </c>
      <c r="D64" s="134"/>
      <c r="E64" s="198"/>
      <c r="F64" s="169"/>
      <c r="G64" s="170"/>
      <c r="H64" s="137"/>
      <c r="I64" s="323"/>
      <c r="J64" s="324"/>
      <c r="K64" s="325"/>
      <c r="L64" s="137" t="s">
        <v>39</v>
      </c>
      <c r="M64" s="323">
        <v>45074.444444444445</v>
      </c>
      <c r="N64" s="331" t="s">
        <v>20</v>
      </c>
      <c r="O64" s="325">
        <v>45075.902777777781</v>
      </c>
      <c r="P64" s="138"/>
      <c r="Q64" s="321"/>
      <c r="R64" s="321"/>
      <c r="S64" s="327"/>
      <c r="T64" s="137"/>
      <c r="U64" s="323"/>
      <c r="V64" s="331"/>
      <c r="W64" s="325"/>
      <c r="X64" s="137"/>
      <c r="Y64" s="323"/>
      <c r="Z64" s="324"/>
      <c r="AA64" s="325"/>
      <c r="AB64" s="137" t="s">
        <v>39</v>
      </c>
      <c r="AC64" s="323">
        <v>45107.247916666667</v>
      </c>
      <c r="AD64" s="331" t="s">
        <v>20</v>
      </c>
      <c r="AE64" s="325">
        <v>45108.706250000003</v>
      </c>
      <c r="AF64" s="138"/>
      <c r="AG64" s="321"/>
      <c r="AH64" s="321"/>
      <c r="AI64" s="327"/>
      <c r="AJ64" s="328"/>
      <c r="AK64" s="328"/>
      <c r="AL64" s="328"/>
      <c r="AM64" s="328"/>
      <c r="AN64" s="328"/>
      <c r="AO64" s="328"/>
      <c r="AP64" s="328"/>
      <c r="AQ64" s="328"/>
      <c r="AR64" s="328"/>
      <c r="AS64" s="328"/>
      <c r="AT64" s="328"/>
      <c r="AU64" s="328"/>
      <c r="AV64" s="328"/>
      <c r="AW64" s="328"/>
      <c r="AX64" s="328"/>
      <c r="AY64" s="328"/>
      <c r="AZ64" s="328"/>
      <c r="BA64" s="328"/>
      <c r="BB64" s="328"/>
      <c r="BC64" s="328"/>
      <c r="BD64" s="328"/>
      <c r="BE64" s="328"/>
      <c r="BF64" s="328"/>
      <c r="BG64" s="328"/>
      <c r="BH64" s="328"/>
      <c r="BI64" s="328"/>
      <c r="BJ64" s="328"/>
      <c r="BK64" s="328"/>
      <c r="BL64" s="328"/>
      <c r="BM64" s="328"/>
      <c r="BN64" s="328"/>
      <c r="BO64" s="328"/>
      <c r="BP64" s="329"/>
      <c r="BQ64" s="328"/>
      <c r="BR64" s="328"/>
      <c r="BS64" s="328"/>
      <c r="BT64" s="328"/>
      <c r="BU64" s="328"/>
      <c r="BV64" s="328"/>
      <c r="BW64" s="328"/>
      <c r="BX64" s="328"/>
      <c r="BY64" s="328"/>
      <c r="BZ64" s="328"/>
      <c r="CA64" s="328"/>
      <c r="CB64" s="328"/>
      <c r="CC64" s="328"/>
      <c r="CD64" s="328"/>
      <c r="CE64" s="328"/>
      <c r="CF64" s="328"/>
      <c r="CG64" s="328"/>
      <c r="CH64" s="328"/>
      <c r="CI64" s="328"/>
      <c r="CJ64" s="328"/>
      <c r="CK64" s="328"/>
      <c r="CL64" s="328"/>
      <c r="CM64" s="328"/>
      <c r="CN64" s="328"/>
      <c r="CO64" s="328"/>
      <c r="CP64" s="328"/>
      <c r="CQ64" s="328"/>
      <c r="CR64" s="328"/>
      <c r="CS64" s="328"/>
      <c r="CT64" s="328"/>
      <c r="CU64" s="328"/>
      <c r="CV64" s="107"/>
    </row>
    <row r="65" spans="3:100" x14ac:dyDescent="0.15">
      <c r="C65" s="314"/>
      <c r="D65" s="134"/>
      <c r="E65" s="168"/>
      <c r="F65" s="169"/>
      <c r="G65" s="170"/>
      <c r="H65" s="137"/>
      <c r="I65" s="330"/>
      <c r="J65" s="331"/>
      <c r="K65" s="325"/>
      <c r="L65" s="137"/>
      <c r="M65" s="330"/>
      <c r="N65" s="331"/>
      <c r="O65" s="325"/>
      <c r="P65" s="138"/>
      <c r="Q65" s="321"/>
      <c r="R65" s="321"/>
      <c r="S65" s="327"/>
      <c r="T65" s="137"/>
      <c r="U65" s="330"/>
      <c r="V65" s="331"/>
      <c r="W65" s="325"/>
      <c r="X65" s="137"/>
      <c r="Y65" s="330"/>
      <c r="Z65" s="331"/>
      <c r="AA65" s="325"/>
      <c r="AB65" s="137"/>
      <c r="AC65" s="330"/>
      <c r="AD65" s="331"/>
      <c r="AE65" s="325"/>
      <c r="AF65" s="138"/>
      <c r="AG65" s="321"/>
      <c r="AH65" s="321"/>
      <c r="AI65" s="327"/>
      <c r="AJ65" s="328"/>
      <c r="AK65" s="328"/>
      <c r="AL65" s="328"/>
      <c r="AM65" s="328"/>
      <c r="AN65" s="328"/>
      <c r="AO65" s="328"/>
      <c r="AP65" s="328"/>
      <c r="AQ65" s="328"/>
      <c r="AR65" s="328"/>
      <c r="AS65" s="328"/>
      <c r="AT65" s="328"/>
      <c r="AU65" s="328"/>
      <c r="AV65" s="328"/>
      <c r="AW65" s="328"/>
      <c r="AX65" s="328"/>
      <c r="AY65" s="328"/>
      <c r="AZ65" s="328"/>
      <c r="BA65" s="328"/>
      <c r="BB65" s="328"/>
      <c r="BC65" s="328"/>
      <c r="BD65" s="328"/>
      <c r="BE65" s="328"/>
      <c r="BF65" s="328"/>
      <c r="BG65" s="328"/>
      <c r="BH65" s="328"/>
      <c r="BI65" s="328"/>
      <c r="BJ65" s="328"/>
      <c r="BK65" s="328"/>
      <c r="BL65" s="328"/>
      <c r="BM65" s="328"/>
      <c r="BN65" s="328"/>
      <c r="BO65" s="328"/>
      <c r="BP65" s="329"/>
      <c r="BQ65" s="328"/>
      <c r="BR65" s="328"/>
      <c r="BS65" s="328"/>
      <c r="BT65" s="328"/>
      <c r="BU65" s="328"/>
      <c r="BV65" s="328"/>
      <c r="BW65" s="328"/>
      <c r="BX65" s="328"/>
      <c r="BY65" s="328"/>
      <c r="BZ65" s="328"/>
      <c r="CA65" s="328"/>
      <c r="CB65" s="328"/>
      <c r="CC65" s="328"/>
      <c r="CD65" s="328"/>
      <c r="CE65" s="328"/>
      <c r="CF65" s="328"/>
      <c r="CG65" s="328"/>
      <c r="CH65" s="328"/>
      <c r="CI65" s="328"/>
      <c r="CJ65" s="328"/>
      <c r="CK65" s="328"/>
      <c r="CL65" s="328"/>
      <c r="CM65" s="328"/>
      <c r="CN65" s="328"/>
      <c r="CO65" s="328"/>
      <c r="CP65" s="328"/>
      <c r="CQ65" s="328"/>
      <c r="CR65" s="328"/>
      <c r="CS65" s="328"/>
      <c r="CT65" s="328"/>
      <c r="CU65" s="328"/>
      <c r="CV65" s="107"/>
    </row>
    <row r="66" spans="3:100" x14ac:dyDescent="0.15">
      <c r="C66" s="314" t="str">
        <f>IF(C33="","",C33)</f>
        <v/>
      </c>
      <c r="D66" s="229"/>
      <c r="E66" s="182"/>
      <c r="F66" s="183"/>
      <c r="G66" s="184"/>
      <c r="H66" s="176"/>
      <c r="I66" s="345"/>
      <c r="J66" s="346"/>
      <c r="K66" s="347"/>
      <c r="L66" s="176"/>
      <c r="M66" s="316"/>
      <c r="N66" s="317"/>
      <c r="O66" s="325"/>
      <c r="P66" s="178"/>
      <c r="Q66" s="319"/>
      <c r="R66" s="319"/>
      <c r="S66" s="338"/>
      <c r="T66" s="233"/>
      <c r="U66" s="316"/>
      <c r="V66" s="317"/>
      <c r="W66" s="337"/>
      <c r="X66" s="176"/>
      <c r="Y66" s="345"/>
      <c r="Z66" s="346"/>
      <c r="AA66" s="347"/>
      <c r="AB66" s="176"/>
      <c r="AC66" s="316"/>
      <c r="AD66" s="317"/>
      <c r="AE66" s="325"/>
      <c r="AF66" s="178"/>
      <c r="AG66" s="319"/>
      <c r="AH66" s="319"/>
      <c r="AI66" s="338"/>
      <c r="AJ66" s="348"/>
      <c r="AK66" s="348"/>
      <c r="AL66" s="348"/>
      <c r="AM66" s="348"/>
      <c r="AN66" s="348"/>
      <c r="AO66" s="348"/>
      <c r="AP66" s="348"/>
      <c r="AQ66" s="348"/>
      <c r="AR66" s="348"/>
      <c r="AS66" s="348"/>
      <c r="AT66" s="348"/>
      <c r="AU66" s="348"/>
      <c r="AV66" s="348"/>
      <c r="AW66" s="348"/>
      <c r="AX66" s="348"/>
      <c r="AY66" s="348"/>
      <c r="AZ66" s="348"/>
      <c r="BA66" s="348"/>
      <c r="BB66" s="348"/>
      <c r="BC66" s="348"/>
      <c r="BD66" s="348"/>
      <c r="BE66" s="348"/>
      <c r="BF66" s="348"/>
      <c r="BG66" s="348"/>
      <c r="BH66" s="348"/>
      <c r="BI66" s="348"/>
      <c r="BJ66" s="348"/>
      <c r="BK66" s="348"/>
      <c r="BL66" s="348"/>
      <c r="BM66" s="348"/>
      <c r="BN66" s="348"/>
      <c r="BO66" s="348"/>
      <c r="BP66" s="349"/>
      <c r="BQ66" s="348"/>
      <c r="BR66" s="348"/>
      <c r="BS66" s="348"/>
      <c r="BT66" s="348"/>
      <c r="BU66" s="348"/>
      <c r="BV66" s="348"/>
      <c r="BW66" s="348"/>
      <c r="BX66" s="348"/>
      <c r="BY66" s="348"/>
      <c r="BZ66" s="348"/>
      <c r="CA66" s="348"/>
      <c r="CB66" s="348"/>
      <c r="CC66" s="348"/>
      <c r="CD66" s="348"/>
      <c r="CE66" s="348"/>
      <c r="CF66" s="348"/>
      <c r="CG66" s="348"/>
      <c r="CH66" s="348"/>
      <c r="CI66" s="348"/>
      <c r="CJ66" s="348"/>
      <c r="CK66" s="348"/>
      <c r="CL66" s="348"/>
      <c r="CM66" s="348"/>
      <c r="CN66" s="348"/>
      <c r="CO66" s="348"/>
      <c r="CP66" s="348"/>
      <c r="CQ66" s="348"/>
      <c r="CR66" s="348"/>
      <c r="CS66" s="348"/>
      <c r="CT66" s="348"/>
      <c r="CU66" s="348"/>
      <c r="CV66" s="107"/>
    </row>
    <row r="67" spans="3:100" x14ac:dyDescent="0.15">
      <c r="C67" s="314" t="str">
        <f>IF(C34="","",C34)</f>
        <v/>
      </c>
      <c r="D67" s="242"/>
      <c r="E67" s="182"/>
      <c r="F67" s="183"/>
      <c r="G67" s="191"/>
      <c r="H67" s="112"/>
      <c r="I67" s="345"/>
      <c r="J67" s="346"/>
      <c r="K67" s="350"/>
      <c r="L67" s="112"/>
      <c r="M67" s="316"/>
      <c r="N67" s="317"/>
      <c r="O67" s="344"/>
      <c r="P67" s="178"/>
      <c r="Q67" s="319"/>
      <c r="R67" s="319"/>
      <c r="S67" s="320"/>
      <c r="T67" s="244"/>
      <c r="U67" s="316"/>
      <c r="V67" s="317"/>
      <c r="W67" s="318"/>
      <c r="X67" s="112"/>
      <c r="Y67" s="345"/>
      <c r="Z67" s="346"/>
      <c r="AA67" s="350"/>
      <c r="AB67" s="112"/>
      <c r="AC67" s="316"/>
      <c r="AD67" s="317"/>
      <c r="AE67" s="344"/>
      <c r="AF67" s="178"/>
      <c r="AG67" s="319"/>
      <c r="AH67" s="319"/>
      <c r="AI67" s="320"/>
      <c r="AJ67" s="351"/>
      <c r="AK67" s="351"/>
      <c r="AL67" s="351"/>
      <c r="AM67" s="351"/>
      <c r="AN67" s="351"/>
      <c r="AO67" s="351"/>
      <c r="AP67" s="351"/>
      <c r="AQ67" s="351"/>
      <c r="AR67" s="351"/>
      <c r="AS67" s="351"/>
      <c r="AT67" s="351"/>
      <c r="AU67" s="351"/>
      <c r="AV67" s="351"/>
      <c r="AW67" s="351"/>
      <c r="AX67" s="351"/>
      <c r="AY67" s="351"/>
      <c r="AZ67" s="351"/>
      <c r="BA67" s="351"/>
      <c r="BB67" s="351"/>
      <c r="BC67" s="351"/>
      <c r="BD67" s="351"/>
      <c r="BE67" s="351"/>
      <c r="BF67" s="351"/>
      <c r="BG67" s="351"/>
      <c r="BH67" s="351"/>
      <c r="BI67" s="351"/>
      <c r="BJ67" s="351"/>
      <c r="BK67" s="351"/>
      <c r="BL67" s="351"/>
      <c r="BM67" s="351"/>
      <c r="BN67" s="351"/>
      <c r="BO67" s="351"/>
      <c r="BP67" s="352"/>
      <c r="BQ67" s="351"/>
      <c r="BR67" s="351"/>
      <c r="BS67" s="351"/>
      <c r="BT67" s="351"/>
      <c r="BU67" s="351"/>
      <c r="BV67" s="351"/>
      <c r="BW67" s="351"/>
      <c r="BX67" s="351"/>
      <c r="BY67" s="351"/>
      <c r="BZ67" s="351"/>
      <c r="CA67" s="351"/>
      <c r="CB67" s="351"/>
      <c r="CC67" s="351"/>
      <c r="CD67" s="351"/>
      <c r="CE67" s="351"/>
      <c r="CF67" s="351"/>
      <c r="CG67" s="351"/>
      <c r="CH67" s="351"/>
      <c r="CI67" s="351"/>
      <c r="CJ67" s="351"/>
      <c r="CK67" s="351"/>
      <c r="CL67" s="351"/>
      <c r="CM67" s="351"/>
      <c r="CN67" s="351"/>
      <c r="CO67" s="351"/>
      <c r="CP67" s="351"/>
      <c r="CQ67" s="351"/>
      <c r="CR67" s="351"/>
      <c r="CS67" s="351"/>
      <c r="CT67" s="351"/>
      <c r="CU67" s="351"/>
      <c r="CV67" s="107"/>
    </row>
    <row r="68" spans="3:100" x14ac:dyDescent="0.15">
      <c r="C68" s="314"/>
      <c r="D68" s="247"/>
      <c r="E68" s="198"/>
      <c r="F68" s="199"/>
      <c r="G68" s="170"/>
      <c r="H68" s="137"/>
      <c r="I68" s="323"/>
      <c r="J68" s="324"/>
      <c r="K68" s="325"/>
      <c r="L68" s="248"/>
      <c r="M68" s="323"/>
      <c r="N68" s="324"/>
      <c r="O68" s="325"/>
      <c r="P68" s="138"/>
      <c r="Q68" s="326"/>
      <c r="R68" s="317"/>
      <c r="S68" s="327"/>
      <c r="T68" s="248"/>
      <c r="U68" s="323"/>
      <c r="V68" s="324"/>
      <c r="W68" s="325"/>
      <c r="X68" s="137"/>
      <c r="Y68" s="323"/>
      <c r="Z68" s="324"/>
      <c r="AA68" s="325"/>
      <c r="AB68" s="248"/>
      <c r="AC68" s="323"/>
      <c r="AD68" s="324"/>
      <c r="AE68" s="325"/>
      <c r="AF68" s="138"/>
      <c r="AG68" s="326"/>
      <c r="AH68" s="317"/>
      <c r="AI68" s="327"/>
      <c r="AJ68" s="328"/>
      <c r="AK68" s="328"/>
      <c r="AL68" s="328"/>
      <c r="AM68" s="328"/>
      <c r="AN68" s="328"/>
      <c r="AO68" s="328"/>
      <c r="AP68" s="328"/>
      <c r="AQ68" s="328"/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328"/>
      <c r="BC68" s="328"/>
      <c r="BD68" s="328"/>
      <c r="BE68" s="328"/>
      <c r="BF68" s="328"/>
      <c r="BG68" s="328"/>
      <c r="BH68" s="328"/>
      <c r="BI68" s="328"/>
      <c r="BJ68" s="328"/>
      <c r="BK68" s="328"/>
      <c r="BL68" s="328"/>
      <c r="BM68" s="328"/>
      <c r="BN68" s="328"/>
      <c r="BO68" s="328"/>
      <c r="BP68" s="329"/>
      <c r="BQ68" s="328"/>
      <c r="BR68" s="328"/>
      <c r="BS68" s="328"/>
      <c r="BT68" s="328"/>
      <c r="BU68" s="328"/>
      <c r="BV68" s="328"/>
      <c r="BW68" s="328"/>
      <c r="BX68" s="328"/>
      <c r="BY68" s="328"/>
      <c r="BZ68" s="328"/>
      <c r="CA68" s="328"/>
      <c r="CB68" s="328"/>
      <c r="CC68" s="328"/>
      <c r="CD68" s="328"/>
      <c r="CE68" s="328"/>
      <c r="CF68" s="328"/>
      <c r="CG68" s="328"/>
      <c r="CH68" s="328"/>
      <c r="CI68" s="328"/>
      <c r="CJ68" s="328"/>
      <c r="CK68" s="328"/>
      <c r="CL68" s="328"/>
      <c r="CM68" s="328"/>
      <c r="CN68" s="328"/>
      <c r="CO68" s="328"/>
      <c r="CP68" s="328"/>
      <c r="CQ68" s="328"/>
      <c r="CR68" s="328"/>
      <c r="CS68" s="328"/>
      <c r="CT68" s="328"/>
      <c r="CU68" s="328"/>
      <c r="CV68" s="107"/>
    </row>
    <row r="69" spans="3:100" ht="14.25" thickBot="1" x14ac:dyDescent="0.2">
      <c r="C69" s="353"/>
      <c r="D69" s="260"/>
      <c r="E69" s="261"/>
      <c r="F69" s="262"/>
      <c r="G69" s="263"/>
      <c r="H69" s="259"/>
      <c r="I69" s="354"/>
      <c r="J69" s="355"/>
      <c r="K69" s="356"/>
      <c r="L69" s="260"/>
      <c r="M69" s="354"/>
      <c r="N69" s="355"/>
      <c r="O69" s="356"/>
      <c r="P69" s="264"/>
      <c r="Q69" s="357"/>
      <c r="R69" s="357"/>
      <c r="S69" s="358"/>
      <c r="T69" s="260"/>
      <c r="U69" s="354"/>
      <c r="V69" s="355"/>
      <c r="W69" s="356"/>
      <c r="X69" s="259"/>
      <c r="Y69" s="354"/>
      <c r="Z69" s="355"/>
      <c r="AA69" s="356"/>
      <c r="AB69" s="260"/>
      <c r="AC69" s="354"/>
      <c r="AD69" s="355"/>
      <c r="AE69" s="356"/>
      <c r="AF69" s="264"/>
      <c r="AG69" s="357"/>
      <c r="AH69" s="357"/>
      <c r="AI69" s="358"/>
      <c r="AJ69" s="328"/>
      <c r="AK69" s="328"/>
      <c r="AL69" s="328"/>
      <c r="AM69" s="328"/>
      <c r="AN69" s="328"/>
      <c r="AO69" s="328"/>
      <c r="AP69" s="328"/>
      <c r="AQ69" s="328"/>
      <c r="AR69" s="328"/>
      <c r="AS69" s="328"/>
      <c r="AT69" s="328"/>
      <c r="AU69" s="328"/>
      <c r="AV69" s="328"/>
      <c r="AW69" s="328"/>
      <c r="AX69" s="328"/>
      <c r="AY69" s="328"/>
      <c r="AZ69" s="328"/>
      <c r="BA69" s="328"/>
      <c r="BB69" s="328"/>
      <c r="BC69" s="328"/>
      <c r="BD69" s="328"/>
      <c r="BE69" s="328"/>
      <c r="BF69" s="328"/>
      <c r="BG69" s="328"/>
      <c r="BH69" s="328"/>
      <c r="BI69" s="328"/>
      <c r="BJ69" s="328"/>
      <c r="BK69" s="328"/>
      <c r="BL69" s="328"/>
      <c r="BM69" s="328"/>
      <c r="BN69" s="328"/>
      <c r="BO69" s="328"/>
      <c r="BP69" s="329"/>
      <c r="BQ69" s="328"/>
      <c r="BR69" s="328"/>
      <c r="BS69" s="328"/>
      <c r="BT69" s="328"/>
      <c r="BU69" s="328"/>
      <c r="BV69" s="328"/>
      <c r="BW69" s="328"/>
      <c r="BX69" s="328"/>
      <c r="BY69" s="328"/>
      <c r="BZ69" s="328"/>
      <c r="CA69" s="328"/>
      <c r="CB69" s="328"/>
      <c r="CC69" s="328"/>
      <c r="CD69" s="328"/>
      <c r="CE69" s="328"/>
      <c r="CF69" s="328"/>
      <c r="CG69" s="328"/>
      <c r="CH69" s="328"/>
      <c r="CI69" s="328"/>
      <c r="CJ69" s="328"/>
      <c r="CK69" s="328"/>
      <c r="CL69" s="328"/>
      <c r="CM69" s="328"/>
      <c r="CN69" s="328"/>
      <c r="CO69" s="328"/>
      <c r="CP69" s="328"/>
      <c r="CQ69" s="328"/>
      <c r="CR69" s="328"/>
      <c r="CS69" s="328"/>
      <c r="CT69" s="328"/>
      <c r="CU69" s="328"/>
    </row>
    <row r="70" spans="3:100" ht="16.5" thickBot="1" x14ac:dyDescent="0.2">
      <c r="C70" s="52"/>
      <c r="D70" s="278"/>
      <c r="E70" s="279"/>
      <c r="F70" s="280"/>
      <c r="G70" s="279"/>
      <c r="H70" s="278"/>
      <c r="I70" s="279"/>
      <c r="J70" s="280"/>
      <c r="K70" s="279"/>
      <c r="L70" s="278"/>
      <c r="M70" s="279"/>
      <c r="N70" s="280"/>
      <c r="O70" s="279"/>
      <c r="P70" s="278"/>
      <c r="Q70" s="279"/>
      <c r="R70" s="280"/>
      <c r="S70" s="279"/>
      <c r="T70" s="278"/>
      <c r="U70" s="279"/>
      <c r="V70" s="280"/>
      <c r="W70" s="279"/>
      <c r="X70" s="278"/>
      <c r="Y70" s="279"/>
      <c r="Z70" s="280"/>
      <c r="AA70" s="279"/>
      <c r="AB70" s="278"/>
      <c r="AC70" s="279"/>
      <c r="AD70" s="280"/>
      <c r="AE70" s="279"/>
      <c r="AF70" s="278"/>
      <c r="AG70" s="279"/>
      <c r="AH70" s="280"/>
      <c r="AI70" s="279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281"/>
      <c r="BC70" s="281"/>
      <c r="BD70" s="281"/>
      <c r="BE70" s="281"/>
      <c r="BF70" s="281"/>
      <c r="BG70" s="281"/>
      <c r="BH70" s="281"/>
      <c r="BI70" s="281"/>
      <c r="BJ70" s="281"/>
      <c r="BK70" s="281"/>
      <c r="BL70" s="281"/>
      <c r="BM70" s="281"/>
      <c r="BN70" s="281"/>
      <c r="BO70" s="281"/>
      <c r="BP70" s="282"/>
      <c r="BQ70" s="281"/>
      <c r="BR70" s="281"/>
      <c r="BS70" s="281"/>
      <c r="BT70" s="281"/>
      <c r="BU70" s="281"/>
      <c r="BV70" s="281"/>
      <c r="BW70" s="281"/>
      <c r="BX70" s="281"/>
      <c r="BY70" s="281"/>
      <c r="BZ70" s="281"/>
      <c r="CA70" s="281"/>
      <c r="CB70" s="281"/>
      <c r="CC70" s="281"/>
      <c r="CD70" s="281"/>
      <c r="CE70" s="281"/>
      <c r="CF70" s="281"/>
      <c r="CG70" s="281"/>
      <c r="CH70" s="281"/>
      <c r="CI70" s="281"/>
      <c r="CJ70" s="281"/>
      <c r="CK70" s="281"/>
      <c r="CL70" s="281"/>
      <c r="CM70" s="281"/>
      <c r="CN70" s="281"/>
      <c r="CO70" s="281"/>
      <c r="CP70" s="281"/>
      <c r="CQ70" s="281"/>
      <c r="CR70" s="281"/>
      <c r="CS70" s="281"/>
      <c r="CT70" s="281"/>
      <c r="CU70" s="281"/>
    </row>
    <row r="71" spans="3:100" x14ac:dyDescent="0.15">
      <c r="C71" s="283"/>
      <c r="D71" s="359"/>
      <c r="E71" s="360"/>
      <c r="F71" s="361" t="s">
        <v>3</v>
      </c>
      <c r="G71" s="362"/>
      <c r="H71" s="27"/>
      <c r="I71" s="28"/>
      <c r="J71" s="29" t="s">
        <v>4</v>
      </c>
      <c r="K71" s="30"/>
      <c r="L71" s="31"/>
      <c r="M71" s="28"/>
      <c r="N71" s="29" t="s">
        <v>5</v>
      </c>
      <c r="O71" s="30"/>
      <c r="P71" s="363"/>
      <c r="Q71" s="364"/>
      <c r="R71" s="361" t="s">
        <v>6</v>
      </c>
      <c r="S71" s="365"/>
      <c r="T71" s="363"/>
      <c r="U71" s="364"/>
      <c r="V71" s="361" t="s">
        <v>7</v>
      </c>
      <c r="W71" s="365"/>
      <c r="X71" s="366"/>
      <c r="Y71" s="367"/>
      <c r="Z71" s="368"/>
      <c r="AA71" s="369"/>
      <c r="AB71" s="370"/>
      <c r="AC71" s="367"/>
      <c r="AD71" s="368"/>
      <c r="AE71" s="369"/>
      <c r="AF71" s="370"/>
      <c r="AG71" s="367"/>
      <c r="AH71" s="368"/>
      <c r="AI71" s="369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284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</row>
    <row r="72" spans="3:100" x14ac:dyDescent="0.15">
      <c r="C72" s="285"/>
      <c r="D72" s="371"/>
      <c r="E72" s="372"/>
      <c r="F72" s="373" t="s">
        <v>11</v>
      </c>
      <c r="G72" s="374"/>
      <c r="H72" s="50"/>
      <c r="I72" s="51"/>
      <c r="J72" s="52" t="s">
        <v>12</v>
      </c>
      <c r="K72" s="53"/>
      <c r="L72" s="375"/>
      <c r="M72" s="51"/>
      <c r="N72" s="52" t="s">
        <v>11</v>
      </c>
      <c r="O72" s="53"/>
      <c r="P72" s="287"/>
      <c r="Q72" s="289"/>
      <c r="R72" s="290" t="s">
        <v>13</v>
      </c>
      <c r="S72" s="291"/>
      <c r="T72" s="287"/>
      <c r="U72" s="289"/>
      <c r="V72" s="290" t="s">
        <v>11</v>
      </c>
      <c r="W72" s="291"/>
      <c r="X72" s="376"/>
      <c r="Y72" s="377"/>
      <c r="Z72" s="378"/>
      <c r="AA72" s="379"/>
      <c r="AB72" s="380"/>
      <c r="AC72" s="377"/>
      <c r="AD72" s="378"/>
      <c r="AE72" s="379"/>
      <c r="AF72" s="380"/>
      <c r="AG72" s="377"/>
      <c r="AH72" s="378"/>
      <c r="AI72" s="379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284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</row>
    <row r="73" spans="3:100" ht="14.25" thickBot="1" x14ac:dyDescent="0.2">
      <c r="C73" s="292"/>
      <c r="D73" s="67"/>
      <c r="E73" s="68"/>
      <c r="F73" s="293" t="s">
        <v>60</v>
      </c>
      <c r="G73" s="294"/>
      <c r="H73" s="381"/>
      <c r="I73" s="295"/>
      <c r="J73" s="296" t="s">
        <v>61</v>
      </c>
      <c r="K73" s="297"/>
      <c r="L73" s="67"/>
      <c r="M73" s="68"/>
      <c r="N73" s="293" t="s">
        <v>62</v>
      </c>
      <c r="O73" s="294"/>
      <c r="P73" s="71"/>
      <c r="Q73" s="72"/>
      <c r="R73" s="73" t="s">
        <v>61</v>
      </c>
      <c r="S73" s="74"/>
      <c r="T73" s="75"/>
      <c r="U73" s="76"/>
      <c r="V73" s="69" t="s">
        <v>63</v>
      </c>
      <c r="W73" s="70"/>
      <c r="X73" s="382"/>
      <c r="Y73" s="383"/>
      <c r="Z73" s="384"/>
      <c r="AA73" s="385"/>
      <c r="AB73" s="386"/>
      <c r="AC73" s="387"/>
      <c r="AD73" s="388"/>
      <c r="AE73" s="389"/>
      <c r="AF73" s="382"/>
      <c r="AG73" s="383"/>
      <c r="AH73" s="384"/>
      <c r="AI73" s="385"/>
      <c r="AJ73" s="298"/>
      <c r="AK73" s="298"/>
      <c r="AL73" s="298"/>
      <c r="AM73" s="298"/>
      <c r="AN73" s="298"/>
      <c r="AO73" s="298"/>
      <c r="AP73" s="298"/>
      <c r="AQ73" s="298"/>
      <c r="AR73" s="298"/>
      <c r="AS73" s="298"/>
      <c r="AT73" s="298"/>
      <c r="AU73" s="298"/>
      <c r="AV73" s="298"/>
      <c r="AW73" s="298"/>
      <c r="AX73" s="298"/>
      <c r="AY73" s="298"/>
      <c r="AZ73" s="298"/>
      <c r="BA73" s="298"/>
      <c r="BB73" s="298"/>
      <c r="BC73" s="298"/>
      <c r="BD73" s="298"/>
      <c r="BE73" s="298"/>
      <c r="BF73" s="298"/>
      <c r="BG73" s="298"/>
      <c r="BH73" s="298"/>
      <c r="BI73" s="298"/>
      <c r="BJ73" s="298"/>
      <c r="BK73" s="298"/>
      <c r="BL73" s="298"/>
      <c r="BM73" s="298"/>
      <c r="BN73" s="298"/>
      <c r="BO73" s="298"/>
      <c r="BP73" s="299"/>
      <c r="BQ73" s="298"/>
      <c r="BR73" s="298"/>
      <c r="BS73" s="298"/>
      <c r="BT73" s="298"/>
      <c r="BU73" s="298"/>
      <c r="BV73" s="298"/>
      <c r="BW73" s="298"/>
      <c r="BX73" s="298"/>
      <c r="BY73" s="298"/>
      <c r="BZ73" s="298"/>
      <c r="CA73" s="298"/>
      <c r="CB73" s="298"/>
      <c r="CC73" s="298"/>
      <c r="CD73" s="298"/>
      <c r="CE73" s="298"/>
      <c r="CF73" s="298"/>
      <c r="CG73" s="298"/>
      <c r="CH73" s="298"/>
      <c r="CI73" s="298"/>
      <c r="CJ73" s="298"/>
      <c r="CK73" s="298"/>
      <c r="CL73" s="298"/>
      <c r="CM73" s="298"/>
      <c r="CN73" s="298"/>
      <c r="CO73" s="298"/>
      <c r="CP73" s="298"/>
      <c r="CQ73" s="298"/>
      <c r="CR73" s="298"/>
      <c r="CS73" s="298"/>
      <c r="CT73" s="298"/>
      <c r="CU73" s="298"/>
    </row>
    <row r="74" spans="3:100" ht="14.25" thickTop="1" x14ac:dyDescent="0.15">
      <c r="C74" s="300" t="str">
        <f t="shared" ref="C74:C102" si="23">IF(C41="","",C41)</f>
        <v>KAOHSIUNG</v>
      </c>
      <c r="D74" s="89" t="s">
        <v>19</v>
      </c>
      <c r="E74" s="304">
        <v>45067.321527777778</v>
      </c>
      <c r="F74" s="302" t="s">
        <v>20</v>
      </c>
      <c r="G74" s="303">
        <v>45068.363194444442</v>
      </c>
      <c r="H74" s="390"/>
      <c r="I74" s="301"/>
      <c r="J74" s="302"/>
      <c r="K74" s="303"/>
      <c r="L74" s="390" t="s">
        <v>19</v>
      </c>
      <c r="M74" s="304">
        <v>45086</v>
      </c>
      <c r="N74" s="302" t="s">
        <v>20</v>
      </c>
      <c r="O74" s="303">
        <v>45087</v>
      </c>
      <c r="P74" s="95"/>
      <c r="Q74" s="310"/>
      <c r="R74" s="310"/>
      <c r="S74" s="311"/>
      <c r="T74" s="93" t="s">
        <v>19</v>
      </c>
      <c r="U74" s="307">
        <v>45099.205555555556</v>
      </c>
      <c r="V74" s="308" t="s">
        <v>20</v>
      </c>
      <c r="W74" s="309">
        <v>45100.080555555556</v>
      </c>
      <c r="X74" s="391"/>
      <c r="Y74" s="94"/>
      <c r="Z74" s="91"/>
      <c r="AA74" s="92"/>
      <c r="AB74" s="391"/>
      <c r="AC74" s="90"/>
      <c r="AD74" s="91"/>
      <c r="AE74" s="92"/>
      <c r="AF74" s="392"/>
      <c r="AG74" s="96"/>
      <c r="AH74" s="96"/>
      <c r="AI74" s="97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3"/>
      <c r="BQ74" s="312"/>
      <c r="BR74" s="312"/>
      <c r="BS74" s="312"/>
      <c r="BT74" s="312"/>
      <c r="BU74" s="312"/>
      <c r="BV74" s="312"/>
      <c r="BW74" s="312"/>
      <c r="BX74" s="312"/>
      <c r="BY74" s="312"/>
      <c r="BZ74" s="312"/>
      <c r="CA74" s="312"/>
      <c r="CB74" s="312"/>
      <c r="CC74" s="312"/>
      <c r="CD74" s="312"/>
      <c r="CE74" s="312"/>
      <c r="CF74" s="312"/>
      <c r="CG74" s="312"/>
      <c r="CH74" s="312"/>
      <c r="CI74" s="312"/>
      <c r="CJ74" s="312"/>
      <c r="CK74" s="312"/>
      <c r="CL74" s="312"/>
      <c r="CM74" s="312"/>
      <c r="CN74" s="312"/>
      <c r="CO74" s="312"/>
      <c r="CP74" s="312"/>
      <c r="CQ74" s="312"/>
      <c r="CR74" s="312"/>
      <c r="CS74" s="312"/>
      <c r="CT74" s="312"/>
      <c r="CU74" s="312"/>
    </row>
    <row r="75" spans="3:100" x14ac:dyDescent="0.15">
      <c r="C75" s="322" t="str">
        <f t="shared" si="23"/>
        <v>TIANJIN</v>
      </c>
      <c r="D75" s="108" t="s">
        <v>22</v>
      </c>
      <c r="E75" s="168">
        <v>45070.925694444442</v>
      </c>
      <c r="F75" s="169" t="s">
        <v>20</v>
      </c>
      <c r="G75" s="228">
        <v>45072.034722222219</v>
      </c>
      <c r="H75" s="116"/>
      <c r="I75" s="182"/>
      <c r="J75" s="183"/>
      <c r="K75" s="191"/>
      <c r="L75" s="116" t="s">
        <v>22</v>
      </c>
      <c r="M75" s="393">
        <v>45090</v>
      </c>
      <c r="N75" s="169" t="s">
        <v>64</v>
      </c>
      <c r="O75" s="228">
        <v>45091</v>
      </c>
      <c r="P75" s="118"/>
      <c r="Q75" s="319"/>
      <c r="R75" s="319"/>
      <c r="S75" s="320"/>
      <c r="T75" s="112" t="s">
        <v>22</v>
      </c>
      <c r="U75" s="316">
        <v>45103.306250000001</v>
      </c>
      <c r="V75" s="317" t="s">
        <v>20</v>
      </c>
      <c r="W75" s="318">
        <v>45104.306250000001</v>
      </c>
      <c r="X75" s="394"/>
      <c r="Y75" s="113"/>
      <c r="Z75" s="114"/>
      <c r="AA75" s="115"/>
      <c r="AB75" s="394"/>
      <c r="AC75" s="113"/>
      <c r="AD75" s="114"/>
      <c r="AE75" s="115"/>
      <c r="AF75" s="395"/>
      <c r="AG75" s="119"/>
      <c r="AH75" s="119"/>
      <c r="AI75" s="120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3"/>
      <c r="BQ75" s="312"/>
      <c r="BR75" s="312"/>
      <c r="BS75" s="312"/>
      <c r="BT75" s="312"/>
      <c r="BU75" s="312"/>
      <c r="BV75" s="312"/>
      <c r="BW75" s="312"/>
      <c r="BX75" s="312"/>
      <c r="BY75" s="312"/>
      <c r="BZ75" s="312"/>
      <c r="CA75" s="312"/>
      <c r="CB75" s="312"/>
      <c r="CC75" s="312"/>
      <c r="CD75" s="312"/>
      <c r="CE75" s="312"/>
      <c r="CF75" s="312"/>
      <c r="CG75" s="312"/>
      <c r="CH75" s="312"/>
      <c r="CI75" s="312"/>
      <c r="CJ75" s="312"/>
      <c r="CK75" s="312"/>
      <c r="CL75" s="312"/>
      <c r="CM75" s="312"/>
      <c r="CN75" s="312"/>
      <c r="CO75" s="312"/>
      <c r="CP75" s="312"/>
      <c r="CQ75" s="312"/>
      <c r="CR75" s="312"/>
      <c r="CS75" s="312"/>
      <c r="CT75" s="312"/>
      <c r="CU75" s="312"/>
    </row>
    <row r="76" spans="3:100" x14ac:dyDescent="0.15">
      <c r="C76" s="314" t="str">
        <f t="shared" si="23"/>
        <v>QINGDAO</v>
      </c>
      <c r="D76" s="131" t="s">
        <v>23</v>
      </c>
      <c r="E76" s="182">
        <v>45073.754861111112</v>
      </c>
      <c r="F76" s="183" t="s">
        <v>20</v>
      </c>
      <c r="G76" s="191">
        <v>45075.359027777777</v>
      </c>
      <c r="H76" s="116"/>
      <c r="I76" s="182"/>
      <c r="J76" s="183"/>
      <c r="K76" s="191"/>
      <c r="L76" s="116"/>
      <c r="M76" s="182"/>
      <c r="N76" s="183"/>
      <c r="O76" s="191"/>
      <c r="P76" s="112"/>
      <c r="Q76" s="321"/>
      <c r="R76" s="317"/>
      <c r="S76" s="320"/>
      <c r="T76" s="112" t="s">
        <v>23</v>
      </c>
      <c r="U76" s="316">
        <v>45106.468055555553</v>
      </c>
      <c r="V76" s="317" t="s">
        <v>20</v>
      </c>
      <c r="W76" s="318">
        <v>45107.468055555553</v>
      </c>
      <c r="X76" s="394"/>
      <c r="Y76" s="113"/>
      <c r="Z76" s="114"/>
      <c r="AA76" s="115"/>
      <c r="AB76" s="394"/>
      <c r="AC76" s="113"/>
      <c r="AD76" s="114"/>
      <c r="AE76" s="115"/>
      <c r="AF76" s="394"/>
      <c r="AG76" s="132"/>
      <c r="AH76" s="114"/>
      <c r="AI76" s="120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3"/>
      <c r="BQ76" s="312"/>
      <c r="BR76" s="312"/>
      <c r="BS76" s="312"/>
      <c r="BT76" s="312"/>
      <c r="BU76" s="312"/>
      <c r="BV76" s="312"/>
      <c r="BW76" s="312"/>
      <c r="BX76" s="312"/>
      <c r="BY76" s="312"/>
      <c r="BZ76" s="312"/>
      <c r="CA76" s="312"/>
      <c r="CB76" s="312"/>
      <c r="CC76" s="312"/>
      <c r="CD76" s="312"/>
      <c r="CE76" s="312"/>
      <c r="CF76" s="312"/>
      <c r="CG76" s="312"/>
      <c r="CH76" s="312"/>
      <c r="CI76" s="312"/>
      <c r="CJ76" s="312"/>
      <c r="CK76" s="312"/>
      <c r="CL76" s="312"/>
      <c r="CM76" s="312"/>
      <c r="CN76" s="312"/>
      <c r="CO76" s="312"/>
      <c r="CP76" s="312"/>
      <c r="CQ76" s="312"/>
      <c r="CR76" s="312"/>
      <c r="CS76" s="312"/>
      <c r="CT76" s="312"/>
      <c r="CU76" s="312"/>
    </row>
    <row r="77" spans="3:100" x14ac:dyDescent="0.15">
      <c r="C77" s="314" t="str">
        <f t="shared" si="23"/>
        <v>BUSAN</v>
      </c>
      <c r="D77" s="134" t="s">
        <v>24</v>
      </c>
      <c r="E77" s="198">
        <v>45077.92291666667</v>
      </c>
      <c r="F77" s="199" t="s">
        <v>20</v>
      </c>
      <c r="G77" s="170">
        <v>45080.006249999999</v>
      </c>
      <c r="H77" s="335" t="s">
        <v>24</v>
      </c>
      <c r="I77" s="198">
        <v>45081</v>
      </c>
      <c r="J77" s="199" t="s">
        <v>20</v>
      </c>
      <c r="K77" s="170">
        <v>45082</v>
      </c>
      <c r="L77" s="335" t="s">
        <v>24</v>
      </c>
      <c r="M77" s="198">
        <v>45093</v>
      </c>
      <c r="N77" s="199" t="s">
        <v>20</v>
      </c>
      <c r="O77" s="170">
        <v>45096.272222222222</v>
      </c>
      <c r="P77" s="138" t="s">
        <v>24</v>
      </c>
      <c r="Q77" s="326">
        <v>45094</v>
      </c>
      <c r="R77" s="324" t="s">
        <v>20</v>
      </c>
      <c r="S77" s="327">
        <v>45096</v>
      </c>
      <c r="T77" s="137" t="s">
        <v>24</v>
      </c>
      <c r="U77" s="323">
        <v>45109.918055555558</v>
      </c>
      <c r="V77" s="324" t="s">
        <v>20</v>
      </c>
      <c r="W77" s="325">
        <v>45112.404861111114</v>
      </c>
      <c r="X77" s="396"/>
      <c r="Y77" s="135"/>
      <c r="Z77" s="136"/>
      <c r="AA77" s="117"/>
      <c r="AB77" s="396"/>
      <c r="AC77" s="135"/>
      <c r="AD77" s="136"/>
      <c r="AE77" s="117"/>
      <c r="AF77" s="397"/>
      <c r="AG77" s="139"/>
      <c r="AH77" s="136"/>
      <c r="AI77" s="140"/>
      <c r="AJ77" s="328"/>
      <c r="AK77" s="328"/>
      <c r="AL77" s="328"/>
      <c r="AM77" s="328"/>
      <c r="AN77" s="328"/>
      <c r="AO77" s="328"/>
      <c r="AP77" s="328"/>
      <c r="AQ77" s="328"/>
      <c r="AR77" s="328"/>
      <c r="AS77" s="328"/>
      <c r="AT77" s="328"/>
      <c r="AU77" s="328"/>
      <c r="AV77" s="328"/>
      <c r="AW77" s="328"/>
      <c r="AX77" s="328"/>
      <c r="AY77" s="328"/>
      <c r="AZ77" s="328"/>
      <c r="BA77" s="328"/>
      <c r="BB77" s="328"/>
      <c r="BC77" s="328"/>
      <c r="BD77" s="328"/>
      <c r="BE77" s="328"/>
      <c r="BF77" s="328"/>
      <c r="BG77" s="328"/>
      <c r="BH77" s="328"/>
      <c r="BI77" s="328"/>
      <c r="BJ77" s="328"/>
      <c r="BK77" s="328"/>
      <c r="BL77" s="328"/>
      <c r="BM77" s="328"/>
      <c r="BN77" s="328"/>
      <c r="BO77" s="328"/>
      <c r="BP77" s="329"/>
      <c r="BQ77" s="328"/>
      <c r="BR77" s="328"/>
      <c r="BS77" s="328"/>
      <c r="BT77" s="328"/>
      <c r="BU77" s="328"/>
      <c r="BV77" s="328"/>
      <c r="BW77" s="328"/>
      <c r="BX77" s="328"/>
      <c r="BY77" s="328"/>
      <c r="BZ77" s="328"/>
      <c r="CA77" s="328"/>
      <c r="CB77" s="328"/>
      <c r="CC77" s="328"/>
      <c r="CD77" s="328"/>
      <c r="CE77" s="328"/>
      <c r="CF77" s="328"/>
      <c r="CG77" s="328"/>
      <c r="CH77" s="328"/>
      <c r="CI77" s="328"/>
      <c r="CJ77" s="328"/>
      <c r="CK77" s="328"/>
      <c r="CL77" s="328"/>
      <c r="CM77" s="328"/>
      <c r="CN77" s="328"/>
      <c r="CO77" s="328"/>
      <c r="CP77" s="328"/>
      <c r="CQ77" s="328"/>
      <c r="CR77" s="328"/>
      <c r="CS77" s="328"/>
      <c r="CT77" s="328"/>
      <c r="CU77" s="328"/>
    </row>
    <row r="78" spans="3:100" x14ac:dyDescent="0.15">
      <c r="C78" s="314" t="str">
        <f t="shared" si="23"/>
        <v>KOBE</v>
      </c>
      <c r="D78" s="134"/>
      <c r="E78" s="168"/>
      <c r="F78" s="169"/>
      <c r="G78" s="170"/>
      <c r="H78" s="335" t="s">
        <v>26</v>
      </c>
      <c r="I78" s="168">
        <v>45084</v>
      </c>
      <c r="J78" s="169" t="s">
        <v>20</v>
      </c>
      <c r="K78" s="170">
        <v>45084</v>
      </c>
      <c r="L78" s="335"/>
      <c r="M78" s="168"/>
      <c r="N78" s="169"/>
      <c r="O78" s="170"/>
      <c r="P78" s="138" t="s">
        <v>26</v>
      </c>
      <c r="Q78" s="321">
        <v>45098</v>
      </c>
      <c r="R78" s="331" t="s">
        <v>20</v>
      </c>
      <c r="S78" s="327">
        <v>45098</v>
      </c>
      <c r="T78" s="137"/>
      <c r="U78" s="330"/>
      <c r="V78" s="331"/>
      <c r="W78" s="325"/>
      <c r="X78" s="396"/>
      <c r="Y78" s="109"/>
      <c r="Z78" s="110"/>
      <c r="AA78" s="117"/>
      <c r="AB78" s="396"/>
      <c r="AC78" s="109"/>
      <c r="AD78" s="110"/>
      <c r="AE78" s="117"/>
      <c r="AF78" s="397"/>
      <c r="AG78" s="132"/>
      <c r="AH78" s="110"/>
      <c r="AI78" s="140"/>
      <c r="AJ78" s="328"/>
      <c r="AK78" s="328"/>
      <c r="AL78" s="328"/>
      <c r="AM78" s="328"/>
      <c r="AN78" s="328"/>
      <c r="AO78" s="328"/>
      <c r="AP78" s="328"/>
      <c r="AQ78" s="328"/>
      <c r="AR78" s="328"/>
      <c r="AS78" s="328"/>
      <c r="AT78" s="328"/>
      <c r="AU78" s="328"/>
      <c r="AV78" s="328"/>
      <c r="AW78" s="328"/>
      <c r="AX78" s="328"/>
      <c r="AY78" s="328"/>
      <c r="AZ78" s="328"/>
      <c r="BA78" s="328"/>
      <c r="BB78" s="328"/>
      <c r="BC78" s="328"/>
      <c r="BD78" s="328"/>
      <c r="BE78" s="328"/>
      <c r="BF78" s="328"/>
      <c r="BG78" s="328"/>
      <c r="BH78" s="328"/>
      <c r="BI78" s="328"/>
      <c r="BJ78" s="328"/>
      <c r="BK78" s="328"/>
      <c r="BL78" s="328"/>
      <c r="BM78" s="328"/>
      <c r="BN78" s="328"/>
      <c r="BO78" s="328"/>
      <c r="BP78" s="329"/>
      <c r="BQ78" s="328"/>
      <c r="BR78" s="328"/>
      <c r="BS78" s="328"/>
      <c r="BT78" s="328"/>
      <c r="BU78" s="328"/>
      <c r="BV78" s="328"/>
      <c r="BW78" s="328"/>
      <c r="BX78" s="328"/>
      <c r="BY78" s="328"/>
      <c r="BZ78" s="328"/>
      <c r="CA78" s="328"/>
      <c r="CB78" s="328"/>
      <c r="CC78" s="328"/>
      <c r="CD78" s="328"/>
      <c r="CE78" s="328"/>
      <c r="CF78" s="328"/>
      <c r="CG78" s="328"/>
      <c r="CH78" s="328"/>
      <c r="CI78" s="328"/>
      <c r="CJ78" s="328"/>
      <c r="CK78" s="328"/>
      <c r="CL78" s="328"/>
      <c r="CM78" s="328"/>
      <c r="CN78" s="328"/>
      <c r="CO78" s="328"/>
      <c r="CP78" s="328"/>
      <c r="CQ78" s="328"/>
      <c r="CR78" s="328"/>
      <c r="CS78" s="328"/>
      <c r="CT78" s="328"/>
      <c r="CU78" s="328"/>
    </row>
    <row r="79" spans="3:100" x14ac:dyDescent="0.15">
      <c r="C79" s="314" t="str">
        <f t="shared" si="23"/>
        <v>NAGOYA</v>
      </c>
      <c r="D79" s="131"/>
      <c r="E79" s="182"/>
      <c r="F79" s="183"/>
      <c r="G79" s="191"/>
      <c r="H79" s="116" t="s">
        <v>28</v>
      </c>
      <c r="I79" s="182">
        <v>45085</v>
      </c>
      <c r="J79" s="183" t="s">
        <v>20</v>
      </c>
      <c r="K79" s="191">
        <v>45085</v>
      </c>
      <c r="L79" s="116"/>
      <c r="M79" s="182"/>
      <c r="N79" s="183"/>
      <c r="O79" s="191"/>
      <c r="P79" s="155" t="s">
        <v>28</v>
      </c>
      <c r="Q79" s="319">
        <v>45099</v>
      </c>
      <c r="R79" s="317" t="s">
        <v>20</v>
      </c>
      <c r="S79" s="320">
        <v>45099</v>
      </c>
      <c r="T79" s="112"/>
      <c r="U79" s="316"/>
      <c r="V79" s="317"/>
      <c r="W79" s="318"/>
      <c r="X79" s="394"/>
      <c r="Y79" s="113"/>
      <c r="Z79" s="114"/>
      <c r="AA79" s="115"/>
      <c r="AB79" s="394"/>
      <c r="AC79" s="113"/>
      <c r="AD79" s="114"/>
      <c r="AE79" s="115"/>
      <c r="AF79" s="398"/>
      <c r="AG79" s="119"/>
      <c r="AH79" s="114"/>
      <c r="AI79" s="120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3"/>
      <c r="BQ79" s="312"/>
      <c r="BR79" s="312"/>
      <c r="BS79" s="312"/>
      <c r="BT79" s="312"/>
      <c r="BU79" s="312"/>
      <c r="BV79" s="312"/>
      <c r="BW79" s="312"/>
      <c r="BX79" s="312"/>
      <c r="BY79" s="312"/>
      <c r="BZ79" s="312"/>
      <c r="CA79" s="312"/>
      <c r="CB79" s="312"/>
      <c r="CC79" s="312"/>
      <c r="CD79" s="312"/>
      <c r="CE79" s="312"/>
      <c r="CF79" s="312"/>
      <c r="CG79" s="312"/>
      <c r="CH79" s="312"/>
      <c r="CI79" s="312"/>
      <c r="CJ79" s="312"/>
      <c r="CK79" s="312"/>
      <c r="CL79" s="312"/>
      <c r="CM79" s="312"/>
      <c r="CN79" s="312"/>
      <c r="CO79" s="312"/>
      <c r="CP79" s="312"/>
      <c r="CQ79" s="312"/>
      <c r="CR79" s="312"/>
      <c r="CS79" s="312"/>
      <c r="CT79" s="312"/>
      <c r="CU79" s="312"/>
    </row>
    <row r="80" spans="3:100" x14ac:dyDescent="0.15">
      <c r="C80" s="314" t="str">
        <f t="shared" si="23"/>
        <v>YOKOHAMA</v>
      </c>
      <c r="D80" s="173" t="s">
        <v>30</v>
      </c>
      <c r="E80" s="218" t="s">
        <v>31</v>
      </c>
      <c r="F80" s="219"/>
      <c r="G80" s="220"/>
      <c r="H80" s="116" t="s">
        <v>30</v>
      </c>
      <c r="I80" s="182">
        <v>45086</v>
      </c>
      <c r="J80" s="183" t="s">
        <v>20</v>
      </c>
      <c r="K80" s="191">
        <v>45086</v>
      </c>
      <c r="L80" s="116" t="s">
        <v>30</v>
      </c>
      <c r="M80" s="182">
        <v>45098.216666666667</v>
      </c>
      <c r="N80" s="183" t="s">
        <v>20</v>
      </c>
      <c r="O80" s="191">
        <v>45098.716666666667</v>
      </c>
      <c r="P80" s="155" t="s">
        <v>30</v>
      </c>
      <c r="Q80" s="319">
        <v>45100</v>
      </c>
      <c r="R80" s="317" t="s">
        <v>20</v>
      </c>
      <c r="S80" s="320">
        <v>45100</v>
      </c>
      <c r="T80" s="112" t="s">
        <v>30</v>
      </c>
      <c r="U80" s="399">
        <v>45114.237500000003</v>
      </c>
      <c r="V80" s="331" t="s">
        <v>64</v>
      </c>
      <c r="W80" s="344">
        <v>45114.737500000003</v>
      </c>
      <c r="X80" s="394"/>
      <c r="Y80" s="113"/>
      <c r="Z80" s="114"/>
      <c r="AA80" s="115"/>
      <c r="AB80" s="394"/>
      <c r="AC80" s="113"/>
      <c r="AD80" s="114"/>
      <c r="AE80" s="115"/>
      <c r="AF80" s="398"/>
      <c r="AG80" s="119"/>
      <c r="AH80" s="114"/>
      <c r="AI80" s="120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3"/>
      <c r="BQ80" s="312"/>
      <c r="BR80" s="312"/>
      <c r="BS80" s="312"/>
      <c r="BT80" s="312"/>
      <c r="BU80" s="312"/>
      <c r="BV80" s="312"/>
      <c r="BW80" s="312"/>
      <c r="BX80" s="312"/>
      <c r="BY80" s="312"/>
      <c r="BZ80" s="312"/>
      <c r="CA80" s="312"/>
      <c r="CB80" s="312"/>
      <c r="CC80" s="312"/>
      <c r="CD80" s="312"/>
      <c r="CE80" s="312"/>
      <c r="CF80" s="312"/>
      <c r="CG80" s="312"/>
      <c r="CH80" s="312"/>
      <c r="CI80" s="312"/>
      <c r="CJ80" s="312"/>
      <c r="CK80" s="312"/>
      <c r="CL80" s="312"/>
      <c r="CM80" s="312"/>
      <c r="CN80" s="312"/>
      <c r="CO80" s="312"/>
      <c r="CP80" s="312"/>
      <c r="CQ80" s="312"/>
      <c r="CR80" s="312"/>
      <c r="CS80" s="312"/>
      <c r="CT80" s="312"/>
      <c r="CU80" s="312"/>
    </row>
    <row r="81" spans="3:100" s="1" customFormat="1" x14ac:dyDescent="0.15">
      <c r="C81" s="314" t="str">
        <f t="shared" si="23"/>
        <v/>
      </c>
      <c r="D81" s="134"/>
      <c r="E81" s="198"/>
      <c r="F81" s="199"/>
      <c r="G81" s="170"/>
      <c r="H81" s="335"/>
      <c r="I81" s="198"/>
      <c r="J81" s="199"/>
      <c r="K81" s="170"/>
      <c r="L81" s="335"/>
      <c r="M81" s="198"/>
      <c r="N81" s="199"/>
      <c r="O81" s="170"/>
      <c r="P81" s="138"/>
      <c r="Q81" s="326"/>
      <c r="R81" s="324"/>
      <c r="S81" s="327"/>
      <c r="T81" s="137"/>
      <c r="U81" s="323"/>
      <c r="V81" s="324"/>
      <c r="W81" s="325"/>
      <c r="X81" s="396"/>
      <c r="Y81" s="135"/>
      <c r="Z81" s="136"/>
      <c r="AA81" s="117"/>
      <c r="AB81" s="396"/>
      <c r="AC81" s="135"/>
      <c r="AD81" s="136"/>
      <c r="AE81" s="117"/>
      <c r="AF81" s="397"/>
      <c r="AG81" s="139"/>
      <c r="AH81" s="136"/>
      <c r="AI81" s="140"/>
      <c r="AJ81" s="328"/>
      <c r="AK81" s="328"/>
      <c r="AL81" s="328"/>
      <c r="AM81" s="328"/>
      <c r="AN81" s="328"/>
      <c r="AO81" s="328"/>
      <c r="AP81" s="328"/>
      <c r="AQ81" s="328"/>
      <c r="AR81" s="328"/>
      <c r="AS81" s="328"/>
      <c r="AT81" s="328"/>
      <c r="AU81" s="328"/>
      <c r="AV81" s="328"/>
      <c r="AW81" s="328"/>
      <c r="AX81" s="328"/>
      <c r="AY81" s="328"/>
      <c r="AZ81" s="328"/>
      <c r="BA81" s="328"/>
      <c r="BB81" s="328"/>
      <c r="BC81" s="328"/>
      <c r="BD81" s="328"/>
      <c r="BE81" s="328"/>
      <c r="BF81" s="328"/>
      <c r="BG81" s="328"/>
      <c r="BH81" s="328"/>
      <c r="BI81" s="328"/>
      <c r="BJ81" s="328"/>
      <c r="BK81" s="328"/>
      <c r="BL81" s="328"/>
      <c r="BM81" s="328"/>
      <c r="BN81" s="328"/>
      <c r="BO81" s="328"/>
      <c r="BP81" s="329"/>
      <c r="BQ81" s="328"/>
      <c r="BR81" s="328"/>
      <c r="BS81" s="328"/>
      <c r="BT81" s="328"/>
      <c r="BU81" s="328"/>
      <c r="BV81" s="328"/>
      <c r="BW81" s="328"/>
      <c r="BX81" s="328"/>
      <c r="BY81" s="328"/>
      <c r="BZ81" s="328"/>
      <c r="CA81" s="328"/>
      <c r="CB81" s="328"/>
      <c r="CC81" s="328"/>
      <c r="CD81" s="328"/>
      <c r="CE81" s="328"/>
      <c r="CF81" s="328"/>
      <c r="CG81" s="328"/>
      <c r="CH81" s="328"/>
      <c r="CI81" s="328"/>
      <c r="CJ81" s="328"/>
      <c r="CK81" s="328"/>
      <c r="CL81" s="328"/>
      <c r="CM81" s="328"/>
      <c r="CN81" s="328"/>
      <c r="CO81" s="328"/>
      <c r="CP81" s="328"/>
      <c r="CQ81" s="328"/>
      <c r="CR81" s="328"/>
      <c r="CS81" s="328"/>
      <c r="CT81" s="328"/>
      <c r="CU81" s="328"/>
    </row>
    <row r="82" spans="3:100" s="1" customFormat="1" x14ac:dyDescent="0.15">
      <c r="C82" s="314" t="str">
        <f t="shared" si="23"/>
        <v>MAJURO</v>
      </c>
      <c r="D82" s="134" t="s">
        <v>33</v>
      </c>
      <c r="E82" s="168">
        <v>45087.461111111108</v>
      </c>
      <c r="F82" s="169" t="s">
        <v>20</v>
      </c>
      <c r="G82" s="170">
        <v>45088.461111111108</v>
      </c>
      <c r="H82" s="335"/>
      <c r="I82" s="168"/>
      <c r="J82" s="169"/>
      <c r="K82" s="170"/>
      <c r="L82" s="335" t="s">
        <v>33</v>
      </c>
      <c r="M82" s="168">
        <v>45105.3</v>
      </c>
      <c r="N82" s="169" t="s">
        <v>20</v>
      </c>
      <c r="O82" s="170">
        <v>45106.216666666667</v>
      </c>
      <c r="P82" s="138"/>
      <c r="Q82" s="321"/>
      <c r="R82" s="331"/>
      <c r="S82" s="327"/>
      <c r="T82" s="137" t="s">
        <v>33</v>
      </c>
      <c r="U82" s="330">
        <v>45121.40347222222</v>
      </c>
      <c r="V82" s="331" t="s">
        <v>20</v>
      </c>
      <c r="W82" s="325">
        <v>45122.320138888892</v>
      </c>
      <c r="X82" s="396"/>
      <c r="Y82" s="109"/>
      <c r="Z82" s="110"/>
      <c r="AA82" s="117"/>
      <c r="AB82" s="396"/>
      <c r="AC82" s="109"/>
      <c r="AD82" s="110"/>
      <c r="AE82" s="117"/>
      <c r="AF82" s="397"/>
      <c r="AG82" s="132"/>
      <c r="AH82" s="110"/>
      <c r="AI82" s="140"/>
      <c r="AJ82" s="328"/>
      <c r="AK82" s="328"/>
      <c r="AL82" s="328"/>
      <c r="AM82" s="328"/>
      <c r="AN82" s="328"/>
      <c r="AO82" s="328"/>
      <c r="AP82" s="328"/>
      <c r="AQ82" s="328"/>
      <c r="AR82" s="328"/>
      <c r="AS82" s="328"/>
      <c r="AT82" s="328"/>
      <c r="AU82" s="328"/>
      <c r="AV82" s="328"/>
      <c r="AW82" s="328"/>
      <c r="AX82" s="328"/>
      <c r="AY82" s="328"/>
      <c r="AZ82" s="328"/>
      <c r="BA82" s="328"/>
      <c r="BB82" s="328"/>
      <c r="BC82" s="328"/>
      <c r="BD82" s="328"/>
      <c r="BE82" s="328"/>
      <c r="BF82" s="328"/>
      <c r="BG82" s="328"/>
      <c r="BH82" s="328"/>
      <c r="BI82" s="328"/>
      <c r="BJ82" s="328"/>
      <c r="BK82" s="328"/>
      <c r="BL82" s="328"/>
      <c r="BM82" s="328"/>
      <c r="BN82" s="328"/>
      <c r="BO82" s="328"/>
      <c r="BP82" s="329"/>
      <c r="BQ82" s="328"/>
      <c r="BR82" s="328"/>
      <c r="BS82" s="328"/>
      <c r="BT82" s="328"/>
      <c r="BU82" s="328"/>
      <c r="BV82" s="328"/>
      <c r="BW82" s="328"/>
      <c r="BX82" s="328"/>
      <c r="BY82" s="328"/>
      <c r="BZ82" s="328"/>
      <c r="CA82" s="328"/>
      <c r="CB82" s="328"/>
      <c r="CC82" s="328"/>
      <c r="CD82" s="328"/>
      <c r="CE82" s="328"/>
      <c r="CF82" s="328"/>
      <c r="CG82" s="328"/>
      <c r="CH82" s="328"/>
      <c r="CI82" s="328"/>
      <c r="CJ82" s="328"/>
      <c r="CK82" s="328"/>
      <c r="CL82" s="328"/>
      <c r="CM82" s="328"/>
      <c r="CN82" s="328"/>
      <c r="CO82" s="328"/>
      <c r="CP82" s="328"/>
      <c r="CQ82" s="328"/>
      <c r="CR82" s="328"/>
      <c r="CS82" s="328"/>
      <c r="CT82" s="328"/>
      <c r="CU82" s="328"/>
    </row>
    <row r="83" spans="3:100" s="1" customFormat="1" x14ac:dyDescent="0.15">
      <c r="C83" s="314" t="str">
        <f t="shared" si="23"/>
        <v>TARAWA</v>
      </c>
      <c r="D83" s="173" t="s">
        <v>35</v>
      </c>
      <c r="E83" s="218" t="s">
        <v>31</v>
      </c>
      <c r="F83" s="219"/>
      <c r="G83" s="220"/>
      <c r="H83" s="336"/>
      <c r="I83" s="182"/>
      <c r="J83" s="183"/>
      <c r="K83" s="184"/>
      <c r="L83" s="336" t="s">
        <v>35</v>
      </c>
      <c r="M83" s="182">
        <v>45107.259027777778</v>
      </c>
      <c r="N83" s="183" t="s">
        <v>20</v>
      </c>
      <c r="O83" s="184">
        <v>45109.759027777778</v>
      </c>
      <c r="P83" s="178"/>
      <c r="Q83" s="319"/>
      <c r="R83" s="317"/>
      <c r="S83" s="338"/>
      <c r="T83" s="176" t="s">
        <v>35</v>
      </c>
      <c r="U83" s="400" t="s">
        <v>31</v>
      </c>
      <c r="V83" s="401"/>
      <c r="W83" s="402"/>
      <c r="X83" s="403"/>
      <c r="Y83" s="113"/>
      <c r="Z83" s="114"/>
      <c r="AA83" s="177"/>
      <c r="AB83" s="403"/>
      <c r="AC83" s="113"/>
      <c r="AD83" s="114"/>
      <c r="AE83" s="177"/>
      <c r="AF83" s="404"/>
      <c r="AG83" s="119"/>
      <c r="AH83" s="114"/>
      <c r="AI83" s="179"/>
      <c r="AJ83" s="328"/>
      <c r="AK83" s="328"/>
      <c r="AL83" s="328"/>
      <c r="AM83" s="328"/>
      <c r="AN83" s="328"/>
      <c r="AO83" s="328"/>
      <c r="AP83" s="328"/>
      <c r="AQ83" s="328"/>
      <c r="AR83" s="328"/>
      <c r="AS83" s="328"/>
      <c r="AT83" s="328"/>
      <c r="AU83" s="328"/>
      <c r="AV83" s="328"/>
      <c r="AW83" s="328"/>
      <c r="AX83" s="328"/>
      <c r="AY83" s="328"/>
      <c r="AZ83" s="328"/>
      <c r="BA83" s="328"/>
      <c r="BB83" s="328"/>
      <c r="BC83" s="328"/>
      <c r="BD83" s="328"/>
      <c r="BE83" s="328"/>
      <c r="BF83" s="328"/>
      <c r="BG83" s="328"/>
      <c r="BH83" s="328"/>
      <c r="BI83" s="328"/>
      <c r="BJ83" s="328"/>
      <c r="BK83" s="328"/>
      <c r="BL83" s="328"/>
      <c r="BM83" s="328"/>
      <c r="BN83" s="328"/>
      <c r="BO83" s="328"/>
      <c r="BP83" s="329"/>
      <c r="BQ83" s="328"/>
      <c r="BR83" s="328"/>
      <c r="BS83" s="328"/>
      <c r="BT83" s="328"/>
      <c r="BU83" s="328"/>
      <c r="BV83" s="328"/>
      <c r="BW83" s="328"/>
      <c r="BX83" s="328"/>
      <c r="BY83" s="328"/>
      <c r="BZ83" s="328"/>
      <c r="CA83" s="328"/>
      <c r="CB83" s="328"/>
      <c r="CC83" s="328"/>
      <c r="CD83" s="328"/>
      <c r="CE83" s="328"/>
      <c r="CF83" s="328"/>
      <c r="CG83" s="328"/>
      <c r="CH83" s="328"/>
      <c r="CI83" s="328"/>
      <c r="CJ83" s="328"/>
      <c r="CK83" s="328"/>
      <c r="CL83" s="328"/>
      <c r="CM83" s="328"/>
      <c r="CN83" s="328"/>
      <c r="CO83" s="328"/>
      <c r="CP83" s="328"/>
      <c r="CQ83" s="328"/>
      <c r="CR83" s="328"/>
      <c r="CS83" s="328"/>
      <c r="CT83" s="328"/>
      <c r="CU83" s="328"/>
    </row>
    <row r="84" spans="3:100" s="1" customFormat="1" x14ac:dyDescent="0.15">
      <c r="C84" s="314" t="str">
        <f t="shared" si="23"/>
        <v>HONIARA</v>
      </c>
      <c r="D84" s="131"/>
      <c r="E84" s="182"/>
      <c r="F84" s="183"/>
      <c r="G84" s="191"/>
      <c r="H84" s="116" t="s">
        <v>37</v>
      </c>
      <c r="I84" s="198">
        <v>45098</v>
      </c>
      <c r="J84" s="169" t="s">
        <v>20</v>
      </c>
      <c r="K84" s="170">
        <v>45098</v>
      </c>
      <c r="L84" s="116"/>
      <c r="M84" s="182"/>
      <c r="N84" s="183"/>
      <c r="O84" s="191"/>
      <c r="P84" s="155" t="s">
        <v>37</v>
      </c>
      <c r="Q84" s="319">
        <v>45111</v>
      </c>
      <c r="R84" s="331" t="s">
        <v>20</v>
      </c>
      <c r="S84" s="320">
        <v>45112</v>
      </c>
      <c r="T84" s="112"/>
      <c r="U84" s="316"/>
      <c r="V84" s="317"/>
      <c r="W84" s="318"/>
      <c r="X84" s="394"/>
      <c r="Y84" s="135"/>
      <c r="Z84" s="110"/>
      <c r="AA84" s="117"/>
      <c r="AB84" s="394"/>
      <c r="AC84" s="113"/>
      <c r="AD84" s="114"/>
      <c r="AE84" s="115"/>
      <c r="AF84" s="398"/>
      <c r="AG84" s="119"/>
      <c r="AH84" s="110"/>
      <c r="AI84" s="120"/>
      <c r="AJ84" s="328"/>
      <c r="AK84" s="328"/>
      <c r="AL84" s="328"/>
      <c r="AM84" s="328"/>
      <c r="AN84" s="328"/>
      <c r="AO84" s="328"/>
      <c r="AP84" s="328"/>
      <c r="AQ84" s="328"/>
      <c r="AR84" s="328"/>
      <c r="AS84" s="328"/>
      <c r="AT84" s="328"/>
      <c r="AU84" s="328"/>
      <c r="AV84" s="328"/>
      <c r="AW84" s="328"/>
      <c r="AX84" s="328"/>
      <c r="AY84" s="328"/>
      <c r="AZ84" s="328"/>
      <c r="BA84" s="328"/>
      <c r="BB84" s="328"/>
      <c r="BC84" s="328"/>
      <c r="BD84" s="328"/>
      <c r="BE84" s="328"/>
      <c r="BF84" s="328"/>
      <c r="BG84" s="328"/>
      <c r="BH84" s="328"/>
      <c r="BI84" s="328"/>
      <c r="BJ84" s="328"/>
      <c r="BK84" s="328"/>
      <c r="BL84" s="328"/>
      <c r="BM84" s="328"/>
      <c r="BN84" s="328"/>
      <c r="BO84" s="328"/>
      <c r="BP84" s="329"/>
      <c r="BQ84" s="328"/>
      <c r="BR84" s="328"/>
      <c r="BS84" s="328"/>
      <c r="BT84" s="328"/>
      <c r="BU84" s="328"/>
      <c r="BV84" s="328"/>
      <c r="BW84" s="328"/>
      <c r="BX84" s="328"/>
      <c r="BY84" s="328"/>
      <c r="BZ84" s="328"/>
      <c r="CA84" s="328"/>
      <c r="CB84" s="328"/>
      <c r="CC84" s="328"/>
      <c r="CD84" s="328"/>
      <c r="CE84" s="328"/>
      <c r="CF84" s="328"/>
      <c r="CG84" s="328"/>
      <c r="CH84" s="328"/>
      <c r="CI84" s="328"/>
      <c r="CJ84" s="328"/>
      <c r="CK84" s="328"/>
      <c r="CL84" s="328"/>
      <c r="CM84" s="328"/>
      <c r="CN84" s="328"/>
      <c r="CO84" s="328"/>
      <c r="CP84" s="328"/>
      <c r="CQ84" s="328"/>
      <c r="CR84" s="328"/>
      <c r="CS84" s="328"/>
      <c r="CT84" s="328"/>
      <c r="CU84" s="328"/>
    </row>
    <row r="85" spans="3:100" s="1" customFormat="1" x14ac:dyDescent="0.15">
      <c r="C85" s="314" t="str">
        <f t="shared" si="23"/>
        <v>SANTO</v>
      </c>
      <c r="D85" s="134"/>
      <c r="E85" s="198"/>
      <c r="F85" s="199"/>
      <c r="G85" s="170"/>
      <c r="H85" s="335" t="s">
        <v>39</v>
      </c>
      <c r="I85" s="206">
        <v>45101</v>
      </c>
      <c r="J85" s="201" t="s">
        <v>20</v>
      </c>
      <c r="K85" s="184">
        <v>45101</v>
      </c>
      <c r="L85" s="335"/>
      <c r="M85" s="198"/>
      <c r="N85" s="199"/>
      <c r="O85" s="170"/>
      <c r="P85" s="138"/>
      <c r="Q85" s="326"/>
      <c r="R85" s="339"/>
      <c r="S85" s="327"/>
      <c r="T85" s="137"/>
      <c r="U85" s="323"/>
      <c r="V85" s="324"/>
      <c r="W85" s="325"/>
      <c r="X85" s="396"/>
      <c r="Y85" s="196"/>
      <c r="Z85" s="197"/>
      <c r="AA85" s="177"/>
      <c r="AB85" s="396"/>
      <c r="AC85" s="135"/>
      <c r="AD85" s="136"/>
      <c r="AE85" s="117"/>
      <c r="AF85" s="397"/>
      <c r="AG85" s="139"/>
      <c r="AH85" s="197"/>
      <c r="AI85" s="140"/>
      <c r="AJ85" s="328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328"/>
      <c r="AZ85" s="328"/>
      <c r="BA85" s="328"/>
      <c r="BB85" s="328"/>
      <c r="BC85" s="328"/>
      <c r="BD85" s="328"/>
      <c r="BE85" s="328"/>
      <c r="BF85" s="328"/>
      <c r="BG85" s="328"/>
      <c r="BH85" s="328"/>
      <c r="BI85" s="328"/>
      <c r="BJ85" s="328"/>
      <c r="BK85" s="328"/>
      <c r="BL85" s="328"/>
      <c r="BM85" s="328"/>
      <c r="BN85" s="328"/>
      <c r="BO85" s="328"/>
      <c r="BP85" s="329"/>
      <c r="BQ85" s="328"/>
      <c r="BR85" s="328"/>
      <c r="BS85" s="328"/>
      <c r="BT85" s="328"/>
      <c r="BU85" s="328"/>
      <c r="BV85" s="328"/>
      <c r="BW85" s="328"/>
      <c r="BX85" s="328"/>
      <c r="BY85" s="328"/>
      <c r="BZ85" s="328"/>
      <c r="CA85" s="328"/>
      <c r="CB85" s="328"/>
      <c r="CC85" s="328"/>
      <c r="CD85" s="328"/>
      <c r="CE85" s="328"/>
      <c r="CF85" s="328"/>
      <c r="CG85" s="328"/>
      <c r="CH85" s="328"/>
      <c r="CI85" s="328"/>
      <c r="CJ85" s="328"/>
      <c r="CK85" s="328"/>
      <c r="CL85" s="328"/>
      <c r="CM85" s="328"/>
      <c r="CN85" s="328"/>
      <c r="CO85" s="328"/>
      <c r="CP85" s="328"/>
      <c r="CQ85" s="328"/>
      <c r="CR85" s="328"/>
      <c r="CS85" s="328"/>
      <c r="CT85" s="328"/>
      <c r="CU85" s="328"/>
    </row>
    <row r="86" spans="3:100" s="1" customFormat="1" x14ac:dyDescent="0.15">
      <c r="C86" s="314" t="str">
        <f t="shared" si="23"/>
        <v>PORT VILA</v>
      </c>
      <c r="D86" s="204" t="s">
        <v>41</v>
      </c>
      <c r="E86" s="206">
        <v>45092.50277777778</v>
      </c>
      <c r="F86" s="201" t="s">
        <v>20</v>
      </c>
      <c r="G86" s="184">
        <v>45093.50277777778</v>
      </c>
      <c r="H86" s="336" t="s">
        <v>41</v>
      </c>
      <c r="I86" s="182">
        <v>45102</v>
      </c>
      <c r="J86" s="183" t="s">
        <v>20</v>
      </c>
      <c r="K86" s="191">
        <v>45102</v>
      </c>
      <c r="L86" s="336" t="s">
        <v>41</v>
      </c>
      <c r="M86" s="206">
        <v>45113.215277777781</v>
      </c>
      <c r="N86" s="201" t="s">
        <v>20</v>
      </c>
      <c r="O86" s="184">
        <v>45114.215277777781</v>
      </c>
      <c r="P86" s="178" t="s">
        <v>41</v>
      </c>
      <c r="Q86" s="341">
        <v>45114</v>
      </c>
      <c r="R86" s="317" t="s">
        <v>20</v>
      </c>
      <c r="S86" s="338">
        <v>45115</v>
      </c>
      <c r="T86" s="176" t="s">
        <v>41</v>
      </c>
      <c r="U86" s="340">
        <v>45126.509027777778</v>
      </c>
      <c r="V86" s="339" t="s">
        <v>20</v>
      </c>
      <c r="W86" s="337">
        <v>45127.509027777778</v>
      </c>
      <c r="X86" s="403"/>
      <c r="Y86" s="113"/>
      <c r="Z86" s="114"/>
      <c r="AA86" s="115"/>
      <c r="AB86" s="403"/>
      <c r="AC86" s="196"/>
      <c r="AD86" s="197"/>
      <c r="AE86" s="177"/>
      <c r="AF86" s="404"/>
      <c r="AG86" s="205"/>
      <c r="AH86" s="114"/>
      <c r="AI86" s="179"/>
      <c r="AJ86" s="312"/>
      <c r="AK86" s="312"/>
      <c r="AL86" s="312"/>
      <c r="AM86" s="312"/>
      <c r="AN86" s="312"/>
      <c r="AO86" s="312"/>
      <c r="AP86" s="312"/>
      <c r="AQ86" s="312"/>
      <c r="AR86" s="312"/>
      <c r="AS86" s="312"/>
      <c r="AT86" s="312"/>
      <c r="AU86" s="312"/>
      <c r="AV86" s="312"/>
      <c r="AW86" s="312"/>
      <c r="AX86" s="312"/>
      <c r="AY86" s="312"/>
      <c r="AZ86" s="312"/>
      <c r="BA86" s="312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  <c r="BO86" s="312"/>
      <c r="BP86" s="313"/>
      <c r="BQ86" s="312"/>
      <c r="BR86" s="312"/>
      <c r="BS86" s="312"/>
      <c r="BT86" s="312"/>
      <c r="BU86" s="312"/>
      <c r="BV86" s="312"/>
      <c r="BW86" s="312"/>
      <c r="BX86" s="312"/>
      <c r="BY86" s="312"/>
      <c r="BZ86" s="312"/>
      <c r="CA86" s="312"/>
      <c r="CB86" s="312"/>
      <c r="CC86" s="312"/>
      <c r="CD86" s="312"/>
      <c r="CE86" s="312"/>
      <c r="CF86" s="312"/>
      <c r="CG86" s="312"/>
      <c r="CH86" s="312"/>
      <c r="CI86" s="312"/>
      <c r="CJ86" s="312"/>
      <c r="CK86" s="312"/>
      <c r="CL86" s="312"/>
      <c r="CM86" s="312"/>
      <c r="CN86" s="312"/>
      <c r="CO86" s="312"/>
      <c r="CP86" s="312"/>
      <c r="CQ86" s="312"/>
      <c r="CR86" s="312"/>
      <c r="CS86" s="312"/>
      <c r="CT86" s="312"/>
      <c r="CU86" s="312"/>
    </row>
    <row r="87" spans="3:100" s="1" customFormat="1" x14ac:dyDescent="0.15">
      <c r="C87" s="314" t="str">
        <f t="shared" si="23"/>
        <v>NOUMEA</v>
      </c>
      <c r="D87" s="131" t="s">
        <v>7</v>
      </c>
      <c r="E87" s="182">
        <v>45094.547222222223</v>
      </c>
      <c r="F87" s="183" t="s">
        <v>20</v>
      </c>
      <c r="G87" s="191">
        <v>45095.522222222222</v>
      </c>
      <c r="H87" s="116" t="s">
        <v>7</v>
      </c>
      <c r="I87" s="182">
        <v>45104</v>
      </c>
      <c r="J87" s="183" t="s">
        <v>20</v>
      </c>
      <c r="K87" s="191">
        <v>45104</v>
      </c>
      <c r="L87" s="116" t="s">
        <v>7</v>
      </c>
      <c r="M87" s="182">
        <v>45115.257638888892</v>
      </c>
      <c r="N87" s="183" t="s">
        <v>20</v>
      </c>
      <c r="O87" s="191">
        <v>45116.007638888892</v>
      </c>
      <c r="P87" s="155" t="s">
        <v>7</v>
      </c>
      <c r="Q87" s="319">
        <v>45116</v>
      </c>
      <c r="R87" s="317" t="s">
        <v>20</v>
      </c>
      <c r="S87" s="320">
        <v>45117</v>
      </c>
      <c r="T87" s="112" t="s">
        <v>7</v>
      </c>
      <c r="U87" s="316">
        <v>45128.611805555556</v>
      </c>
      <c r="V87" s="317" t="s">
        <v>20</v>
      </c>
      <c r="W87" s="318">
        <v>45129.361805555556</v>
      </c>
      <c r="X87" s="394"/>
      <c r="Y87" s="113"/>
      <c r="Z87" s="114"/>
      <c r="AA87" s="115"/>
      <c r="AB87" s="394"/>
      <c r="AC87" s="113"/>
      <c r="AD87" s="114"/>
      <c r="AE87" s="115"/>
      <c r="AF87" s="398"/>
      <c r="AG87" s="119"/>
      <c r="AH87" s="114"/>
      <c r="AI87" s="120"/>
      <c r="AJ87" s="312"/>
      <c r="AK87" s="312"/>
      <c r="AL87" s="312"/>
      <c r="AM87" s="312"/>
      <c r="AN87" s="312"/>
      <c r="AO87" s="312"/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3"/>
      <c r="BQ87" s="312"/>
      <c r="BR87" s="312"/>
      <c r="BS87" s="312"/>
      <c r="BT87" s="312"/>
      <c r="BU87" s="312"/>
      <c r="BV87" s="312"/>
      <c r="BW87" s="312"/>
      <c r="BX87" s="312"/>
      <c r="BY87" s="312"/>
      <c r="BZ87" s="312"/>
      <c r="CA87" s="312"/>
      <c r="CB87" s="312"/>
      <c r="CC87" s="312"/>
      <c r="CD87" s="312"/>
      <c r="CE87" s="312"/>
      <c r="CF87" s="312"/>
      <c r="CG87" s="312"/>
      <c r="CH87" s="312"/>
      <c r="CI87" s="312"/>
      <c r="CJ87" s="312"/>
      <c r="CK87" s="312"/>
      <c r="CL87" s="312"/>
      <c r="CM87" s="312"/>
      <c r="CN87" s="312"/>
      <c r="CO87" s="312"/>
      <c r="CP87" s="312"/>
      <c r="CQ87" s="312"/>
      <c r="CR87" s="312"/>
      <c r="CS87" s="312"/>
      <c r="CT87" s="312"/>
      <c r="CU87" s="312"/>
    </row>
    <row r="88" spans="3:100" s="1" customFormat="1" x14ac:dyDescent="0.15">
      <c r="C88" s="314" t="str">
        <f t="shared" si="23"/>
        <v>LAUTOKA</v>
      </c>
      <c r="D88" s="131" t="s">
        <v>44</v>
      </c>
      <c r="E88" s="182">
        <v>45097.570138888892</v>
      </c>
      <c r="F88" s="183" t="s">
        <v>20</v>
      </c>
      <c r="G88" s="191">
        <v>45098.978472222225</v>
      </c>
      <c r="H88" s="116" t="s">
        <v>44</v>
      </c>
      <c r="I88" s="198">
        <v>45107</v>
      </c>
      <c r="J88" s="199" t="s">
        <v>20</v>
      </c>
      <c r="K88" s="170">
        <v>45107</v>
      </c>
      <c r="L88" s="116" t="s">
        <v>44</v>
      </c>
      <c r="M88" s="182">
        <v>45118.048611111109</v>
      </c>
      <c r="N88" s="183" t="s">
        <v>20</v>
      </c>
      <c r="O88" s="191">
        <v>45119.048611111109</v>
      </c>
      <c r="P88" s="155" t="s">
        <v>44</v>
      </c>
      <c r="Q88" s="319">
        <v>45119</v>
      </c>
      <c r="R88" s="324" t="s">
        <v>20</v>
      </c>
      <c r="S88" s="320">
        <v>45120</v>
      </c>
      <c r="T88" s="112" t="s">
        <v>44</v>
      </c>
      <c r="U88" s="316">
        <v>45131.552777777775</v>
      </c>
      <c r="V88" s="317" t="s">
        <v>20</v>
      </c>
      <c r="W88" s="318">
        <v>45132.552777777775</v>
      </c>
      <c r="X88" s="394"/>
      <c r="Y88" s="135"/>
      <c r="Z88" s="136"/>
      <c r="AA88" s="117"/>
      <c r="AB88" s="394"/>
      <c r="AC88" s="113"/>
      <c r="AD88" s="114"/>
      <c r="AE88" s="115"/>
      <c r="AF88" s="398"/>
      <c r="AG88" s="119"/>
      <c r="AH88" s="136"/>
      <c r="AI88" s="120"/>
      <c r="AJ88" s="328"/>
      <c r="AK88" s="328"/>
      <c r="AL88" s="328"/>
      <c r="AM88" s="328"/>
      <c r="AN88" s="328"/>
      <c r="AO88" s="328"/>
      <c r="AP88" s="328"/>
      <c r="AQ88" s="328"/>
      <c r="AR88" s="328"/>
      <c r="AS88" s="328"/>
      <c r="AT88" s="328"/>
      <c r="AU88" s="328"/>
      <c r="AV88" s="328"/>
      <c r="AW88" s="328"/>
      <c r="AX88" s="328"/>
      <c r="AY88" s="328"/>
      <c r="AZ88" s="328"/>
      <c r="BA88" s="328"/>
      <c r="BB88" s="328"/>
      <c r="BC88" s="328"/>
      <c r="BD88" s="328"/>
      <c r="BE88" s="328"/>
      <c r="BF88" s="328"/>
      <c r="BG88" s="328"/>
      <c r="BH88" s="328"/>
      <c r="BI88" s="328"/>
      <c r="BJ88" s="328"/>
      <c r="BK88" s="328"/>
      <c r="BL88" s="328"/>
      <c r="BM88" s="328"/>
      <c r="BN88" s="328"/>
      <c r="BO88" s="328"/>
      <c r="BP88" s="329"/>
      <c r="BQ88" s="328"/>
      <c r="BR88" s="328"/>
      <c r="BS88" s="328"/>
      <c r="BT88" s="328"/>
      <c r="BU88" s="328"/>
      <c r="BV88" s="328"/>
      <c r="BW88" s="328"/>
      <c r="BX88" s="328"/>
      <c r="BY88" s="328"/>
      <c r="BZ88" s="328"/>
      <c r="CA88" s="328"/>
      <c r="CB88" s="328"/>
      <c r="CC88" s="328"/>
      <c r="CD88" s="328"/>
      <c r="CE88" s="328"/>
      <c r="CF88" s="328"/>
      <c r="CG88" s="328"/>
      <c r="CH88" s="328"/>
      <c r="CI88" s="328"/>
      <c r="CJ88" s="328"/>
      <c r="CK88" s="328"/>
      <c r="CL88" s="328"/>
      <c r="CM88" s="328"/>
      <c r="CN88" s="328"/>
      <c r="CO88" s="328"/>
      <c r="CP88" s="328"/>
      <c r="CQ88" s="328"/>
      <c r="CR88" s="328"/>
      <c r="CS88" s="328"/>
      <c r="CT88" s="328"/>
      <c r="CU88" s="328"/>
    </row>
    <row r="89" spans="3:100" s="1" customFormat="1" x14ac:dyDescent="0.15">
      <c r="C89" s="314" t="str">
        <f t="shared" si="23"/>
        <v>SUVA</v>
      </c>
      <c r="D89" s="134" t="s">
        <v>46</v>
      </c>
      <c r="E89" s="198">
        <v>45099.393055555556</v>
      </c>
      <c r="F89" s="199" t="s">
        <v>20</v>
      </c>
      <c r="G89" s="170">
        <v>45100.893055555556</v>
      </c>
      <c r="H89" s="335" t="s">
        <v>46</v>
      </c>
      <c r="I89" s="168">
        <v>45108</v>
      </c>
      <c r="J89" s="183" t="s">
        <v>20</v>
      </c>
      <c r="K89" s="170">
        <v>45108</v>
      </c>
      <c r="L89" s="335" t="s">
        <v>46</v>
      </c>
      <c r="M89" s="198">
        <v>45119.46597222222</v>
      </c>
      <c r="N89" s="199" t="s">
        <v>20</v>
      </c>
      <c r="O89" s="170">
        <v>45120.96597222222</v>
      </c>
      <c r="P89" s="138" t="s">
        <v>46</v>
      </c>
      <c r="Q89" s="326">
        <v>45120</v>
      </c>
      <c r="R89" s="317" t="s">
        <v>20</v>
      </c>
      <c r="S89" s="327">
        <v>45121</v>
      </c>
      <c r="T89" s="137" t="s">
        <v>46</v>
      </c>
      <c r="U89" s="323">
        <v>45132.992361111108</v>
      </c>
      <c r="V89" s="324" t="s">
        <v>20</v>
      </c>
      <c r="W89" s="325">
        <v>45134.492361111108</v>
      </c>
      <c r="X89" s="396"/>
      <c r="Y89" s="109"/>
      <c r="Z89" s="114"/>
      <c r="AA89" s="117"/>
      <c r="AB89" s="396"/>
      <c r="AC89" s="135"/>
      <c r="AD89" s="136"/>
      <c r="AE89" s="117"/>
      <c r="AF89" s="397"/>
      <c r="AG89" s="139"/>
      <c r="AH89" s="114"/>
      <c r="AI89" s="140"/>
      <c r="AJ89" s="328"/>
      <c r="AK89" s="328"/>
      <c r="AL89" s="328"/>
      <c r="AM89" s="328"/>
      <c r="AN89" s="328"/>
      <c r="AO89" s="328"/>
      <c r="AP89" s="328"/>
      <c r="AQ89" s="328"/>
      <c r="AR89" s="328"/>
      <c r="AS89" s="328"/>
      <c r="AT89" s="328"/>
      <c r="AU89" s="328"/>
      <c r="AV89" s="328"/>
      <c r="AW89" s="328"/>
      <c r="AX89" s="328"/>
      <c r="AY89" s="328"/>
      <c r="AZ89" s="328"/>
      <c r="BA89" s="328"/>
      <c r="BB89" s="328"/>
      <c r="BC89" s="328"/>
      <c r="BD89" s="328"/>
      <c r="BE89" s="328"/>
      <c r="BF89" s="328"/>
      <c r="BG89" s="328"/>
      <c r="BH89" s="328"/>
      <c r="BI89" s="328"/>
      <c r="BJ89" s="328"/>
      <c r="BK89" s="328"/>
      <c r="BL89" s="328"/>
      <c r="BM89" s="328"/>
      <c r="BN89" s="328"/>
      <c r="BO89" s="328"/>
      <c r="BP89" s="329"/>
      <c r="BQ89" s="328"/>
      <c r="BR89" s="328"/>
      <c r="BS89" s="328"/>
      <c r="BT89" s="328"/>
      <c r="BU89" s="328"/>
      <c r="BV89" s="328"/>
      <c r="BW89" s="328"/>
      <c r="BX89" s="328"/>
      <c r="BY89" s="328"/>
      <c r="BZ89" s="328"/>
      <c r="CA89" s="328"/>
      <c r="CB89" s="328"/>
      <c r="CC89" s="328"/>
      <c r="CD89" s="328"/>
      <c r="CE89" s="328"/>
      <c r="CF89" s="328"/>
      <c r="CG89" s="328"/>
      <c r="CH89" s="328"/>
      <c r="CI89" s="328"/>
      <c r="CJ89" s="328"/>
      <c r="CK89" s="328"/>
      <c r="CL89" s="328"/>
      <c r="CM89" s="328"/>
      <c r="CN89" s="328"/>
      <c r="CO89" s="328"/>
      <c r="CP89" s="328"/>
      <c r="CQ89" s="328"/>
      <c r="CR89" s="328"/>
      <c r="CS89" s="328"/>
      <c r="CT89" s="328"/>
      <c r="CU89" s="328"/>
    </row>
    <row r="90" spans="3:100" s="1" customFormat="1" x14ac:dyDescent="0.15">
      <c r="C90" s="314" t="str">
        <f t="shared" si="23"/>
        <v>NUKU'ALOFA</v>
      </c>
      <c r="D90" s="134" t="s">
        <v>48</v>
      </c>
      <c r="E90" s="168">
        <v>45102.611805555556</v>
      </c>
      <c r="F90" s="183" t="s">
        <v>20</v>
      </c>
      <c r="G90" s="170">
        <v>45103.803472222222</v>
      </c>
      <c r="H90" s="335" t="s">
        <v>48</v>
      </c>
      <c r="I90" s="182">
        <v>45111</v>
      </c>
      <c r="J90" s="199" t="s">
        <v>20</v>
      </c>
      <c r="K90" s="191">
        <v>45111</v>
      </c>
      <c r="L90" s="335" t="s">
        <v>48</v>
      </c>
      <c r="M90" s="168">
        <v>45122.216666666667</v>
      </c>
      <c r="N90" s="183" t="s">
        <v>20</v>
      </c>
      <c r="O90" s="170">
        <v>45123.05</v>
      </c>
      <c r="P90" s="138" t="s">
        <v>48</v>
      </c>
      <c r="Q90" s="321">
        <v>45123</v>
      </c>
      <c r="R90" s="324" t="s">
        <v>20</v>
      </c>
      <c r="S90" s="327">
        <v>45123</v>
      </c>
      <c r="T90" s="137" t="s">
        <v>48</v>
      </c>
      <c r="U90" s="330">
        <v>45137.240277777775</v>
      </c>
      <c r="V90" s="317" t="s">
        <v>20</v>
      </c>
      <c r="W90" s="325">
        <v>45138.240277777775</v>
      </c>
      <c r="X90" s="396"/>
      <c r="Y90" s="113"/>
      <c r="Z90" s="136"/>
      <c r="AA90" s="115"/>
      <c r="AB90" s="396"/>
      <c r="AC90" s="109"/>
      <c r="AD90" s="114"/>
      <c r="AE90" s="117"/>
      <c r="AF90" s="397"/>
      <c r="AG90" s="132"/>
      <c r="AH90" s="136"/>
      <c r="AI90" s="140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/>
      <c r="AZ90" s="312"/>
      <c r="BA90" s="312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  <c r="BQ90" s="312"/>
      <c r="BR90" s="312"/>
      <c r="BS90" s="312"/>
      <c r="BT90" s="312"/>
      <c r="BU90" s="312"/>
      <c r="BV90" s="312"/>
      <c r="BW90" s="312"/>
      <c r="BX90" s="312"/>
      <c r="BY90" s="312"/>
      <c r="BZ90" s="312"/>
      <c r="CA90" s="312"/>
      <c r="CB90" s="312"/>
      <c r="CC90" s="312"/>
      <c r="CD90" s="312"/>
      <c r="CE90" s="312"/>
      <c r="CF90" s="312"/>
      <c r="CG90" s="312"/>
      <c r="CH90" s="312"/>
      <c r="CI90" s="312"/>
      <c r="CJ90" s="312"/>
      <c r="CK90" s="312"/>
      <c r="CL90" s="312"/>
      <c r="CM90" s="312"/>
      <c r="CN90" s="312"/>
      <c r="CO90" s="312"/>
      <c r="CP90" s="312"/>
      <c r="CQ90" s="312"/>
      <c r="CR90" s="312"/>
      <c r="CS90" s="312"/>
      <c r="CT90" s="312"/>
      <c r="CU90" s="312"/>
    </row>
    <row r="91" spans="3:100" s="1" customFormat="1" x14ac:dyDescent="0.15">
      <c r="C91" s="322" t="str">
        <f t="shared" si="23"/>
        <v>APIA</v>
      </c>
      <c r="D91" s="131" t="s">
        <v>50</v>
      </c>
      <c r="E91" s="182">
        <v>45106.219444444447</v>
      </c>
      <c r="F91" s="183" t="s">
        <v>20</v>
      </c>
      <c r="G91" s="191">
        <v>45107.719444444447</v>
      </c>
      <c r="H91" s="116" t="s">
        <v>50</v>
      </c>
      <c r="I91" s="182">
        <v>45114</v>
      </c>
      <c r="J91" s="169" t="s">
        <v>20</v>
      </c>
      <c r="K91" s="191">
        <v>45114</v>
      </c>
      <c r="L91" s="116" t="s">
        <v>50</v>
      </c>
      <c r="M91" s="182">
        <v>45125.227777777778</v>
      </c>
      <c r="N91" s="183" t="s">
        <v>20</v>
      </c>
      <c r="O91" s="191">
        <v>45126.561111111114</v>
      </c>
      <c r="P91" s="222" t="s">
        <v>50</v>
      </c>
      <c r="Q91" s="321">
        <v>45125</v>
      </c>
      <c r="R91" s="331" t="s">
        <v>20</v>
      </c>
      <c r="S91" s="342">
        <v>45126</v>
      </c>
      <c r="T91" s="112" t="s">
        <v>50</v>
      </c>
      <c r="U91" s="316">
        <v>45139.875</v>
      </c>
      <c r="V91" s="317" t="s">
        <v>20</v>
      </c>
      <c r="W91" s="318">
        <v>45141.208333333336</v>
      </c>
      <c r="X91" s="394"/>
      <c r="Y91" s="113"/>
      <c r="Z91" s="110"/>
      <c r="AA91" s="115"/>
      <c r="AB91" s="394"/>
      <c r="AC91" s="113"/>
      <c r="AD91" s="114"/>
      <c r="AE91" s="115"/>
      <c r="AF91" s="405"/>
      <c r="AG91" s="132"/>
      <c r="AH91" s="110"/>
      <c r="AI91" s="406"/>
      <c r="AJ91" s="312"/>
      <c r="AK91" s="312"/>
      <c r="AL91" s="312"/>
      <c r="AM91" s="312"/>
      <c r="AN91" s="312"/>
      <c r="AO91" s="312"/>
      <c r="AP91" s="312"/>
      <c r="AQ91" s="312"/>
      <c r="AR91" s="312"/>
      <c r="AS91" s="312"/>
      <c r="AT91" s="312"/>
      <c r="AU91" s="312"/>
      <c r="AV91" s="312"/>
      <c r="AW91" s="312"/>
      <c r="AX91" s="312"/>
      <c r="AY91" s="312"/>
      <c r="AZ91" s="312"/>
      <c r="BA91" s="312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  <c r="BQ91" s="312"/>
      <c r="BR91" s="312"/>
      <c r="BS91" s="312"/>
      <c r="BT91" s="312"/>
      <c r="BU91" s="312"/>
      <c r="BV91" s="312"/>
      <c r="BW91" s="312"/>
      <c r="BX91" s="312"/>
      <c r="BY91" s="312"/>
      <c r="BZ91" s="312"/>
      <c r="CA91" s="312"/>
      <c r="CB91" s="312"/>
      <c r="CC91" s="312"/>
      <c r="CD91" s="312"/>
      <c r="CE91" s="312"/>
      <c r="CF91" s="312"/>
      <c r="CG91" s="312"/>
      <c r="CH91" s="312"/>
      <c r="CI91" s="312"/>
      <c r="CJ91" s="312"/>
      <c r="CK91" s="312"/>
      <c r="CL91" s="312"/>
      <c r="CM91" s="312"/>
      <c r="CN91" s="312"/>
      <c r="CO91" s="312"/>
      <c r="CP91" s="312"/>
      <c r="CQ91" s="312"/>
      <c r="CR91" s="312"/>
      <c r="CS91" s="312"/>
      <c r="CT91" s="312"/>
      <c r="CU91" s="312"/>
    </row>
    <row r="92" spans="3:100" s="1" customFormat="1" ht="14.25" x14ac:dyDescent="0.15">
      <c r="C92" s="314" t="str">
        <f t="shared" si="23"/>
        <v>PAGOPAGO</v>
      </c>
      <c r="D92" s="131" t="s">
        <v>52</v>
      </c>
      <c r="E92" s="182">
        <v>45107.310416666667</v>
      </c>
      <c r="F92" s="183" t="s">
        <v>20</v>
      </c>
      <c r="G92" s="191">
        <v>45108.810416666667</v>
      </c>
      <c r="H92" s="116" t="s">
        <v>52</v>
      </c>
      <c r="I92" s="198">
        <v>45114</v>
      </c>
      <c r="J92" s="199" t="s">
        <v>20</v>
      </c>
      <c r="K92" s="170">
        <v>45114</v>
      </c>
      <c r="L92" s="116" t="s">
        <v>52</v>
      </c>
      <c r="M92" s="182">
        <v>45126.177777777775</v>
      </c>
      <c r="N92" s="183" t="s">
        <v>20</v>
      </c>
      <c r="O92" s="191">
        <v>45127.552777777775</v>
      </c>
      <c r="P92" s="224" t="s">
        <v>52</v>
      </c>
      <c r="Q92" s="343">
        <v>45125</v>
      </c>
      <c r="R92" s="324" t="s">
        <v>20</v>
      </c>
      <c r="S92" s="320">
        <v>45126</v>
      </c>
      <c r="T92" s="112" t="s">
        <v>52</v>
      </c>
      <c r="U92" s="316">
        <v>45140.82916666667</v>
      </c>
      <c r="V92" s="317" t="s">
        <v>20</v>
      </c>
      <c r="W92" s="318">
        <v>45142.20416666667</v>
      </c>
      <c r="X92" s="394"/>
      <c r="Y92" s="135"/>
      <c r="Z92" s="136"/>
      <c r="AA92" s="117"/>
      <c r="AB92" s="394"/>
      <c r="AC92" s="113"/>
      <c r="AD92" s="114"/>
      <c r="AE92" s="115"/>
      <c r="AF92" s="407"/>
      <c r="AG92" s="408"/>
      <c r="AH92" s="136"/>
      <c r="AI92" s="120"/>
      <c r="AJ92" s="328"/>
      <c r="AK92" s="328"/>
      <c r="AL92" s="328"/>
      <c r="AM92" s="328"/>
      <c r="AN92" s="328"/>
      <c r="AO92" s="328"/>
      <c r="AP92" s="328"/>
      <c r="AQ92" s="328"/>
      <c r="AR92" s="328"/>
      <c r="AS92" s="328"/>
      <c r="AT92" s="328"/>
      <c r="AU92" s="328"/>
      <c r="AV92" s="328"/>
      <c r="AW92" s="328"/>
      <c r="AX92" s="328"/>
      <c r="AY92" s="328"/>
      <c r="AZ92" s="328"/>
      <c r="BA92" s="328"/>
      <c r="BB92" s="328"/>
      <c r="BC92" s="328"/>
      <c r="BD92" s="328"/>
      <c r="BE92" s="328"/>
      <c r="BF92" s="328"/>
      <c r="BG92" s="328"/>
      <c r="BH92" s="328"/>
      <c r="BI92" s="328"/>
      <c r="BJ92" s="328"/>
      <c r="BK92" s="328"/>
      <c r="BL92" s="328"/>
      <c r="BM92" s="328"/>
      <c r="BN92" s="328"/>
      <c r="BO92" s="328"/>
      <c r="BP92" s="328"/>
      <c r="BQ92" s="328"/>
      <c r="BR92" s="328"/>
      <c r="BS92" s="328"/>
      <c r="BT92" s="328"/>
      <c r="BU92" s="328"/>
      <c r="BV92" s="328"/>
      <c r="BW92" s="328"/>
      <c r="BX92" s="328"/>
      <c r="BY92" s="328"/>
      <c r="BZ92" s="328"/>
      <c r="CA92" s="328"/>
      <c r="CB92" s="328"/>
      <c r="CC92" s="328"/>
      <c r="CD92" s="328"/>
      <c r="CE92" s="328"/>
      <c r="CF92" s="328"/>
      <c r="CG92" s="328"/>
      <c r="CH92" s="328"/>
      <c r="CI92" s="328"/>
      <c r="CJ92" s="328"/>
      <c r="CK92" s="328"/>
      <c r="CL92" s="328"/>
      <c r="CM92" s="328"/>
      <c r="CN92" s="328"/>
      <c r="CO92" s="328"/>
      <c r="CP92" s="328"/>
      <c r="CQ92" s="328"/>
      <c r="CR92" s="328"/>
      <c r="CS92" s="328"/>
      <c r="CT92" s="328"/>
      <c r="CU92" s="328"/>
      <c r="CV92" s="409" t="s">
        <v>65</v>
      </c>
    </row>
    <row r="93" spans="3:100" s="1" customFormat="1" x14ac:dyDescent="0.15">
      <c r="C93" s="314" t="str">
        <f t="shared" si="23"/>
        <v>PAPEETE</v>
      </c>
      <c r="D93" s="134"/>
      <c r="E93" s="198"/>
      <c r="F93" s="199"/>
      <c r="G93" s="170"/>
      <c r="H93" s="335" t="s">
        <v>54</v>
      </c>
      <c r="I93" s="168">
        <v>45120</v>
      </c>
      <c r="J93" s="169" t="s">
        <v>20</v>
      </c>
      <c r="K93" s="170">
        <v>45120</v>
      </c>
      <c r="L93" s="335"/>
      <c r="M93" s="198"/>
      <c r="N93" s="199"/>
      <c r="O93" s="170"/>
      <c r="P93" s="410" t="s">
        <v>54</v>
      </c>
      <c r="Q93" s="158"/>
      <c r="R93" s="159" t="s">
        <v>31</v>
      </c>
      <c r="S93" s="181"/>
      <c r="T93" s="137"/>
      <c r="U93" s="323"/>
      <c r="V93" s="324"/>
      <c r="W93" s="325"/>
      <c r="X93" s="396"/>
      <c r="Y93" s="109"/>
      <c r="Z93" s="110"/>
      <c r="AA93" s="117"/>
      <c r="AB93" s="396"/>
      <c r="AC93" s="135"/>
      <c r="AD93" s="136"/>
      <c r="AE93" s="117"/>
      <c r="AF93" s="411"/>
      <c r="AG93" s="139"/>
      <c r="AH93" s="110"/>
      <c r="AI93" s="140"/>
      <c r="AJ93" s="328"/>
      <c r="AK93" s="328"/>
      <c r="AL93" s="328"/>
      <c r="AM93" s="328"/>
      <c r="AN93" s="328"/>
      <c r="AO93" s="328"/>
      <c r="AP93" s="328"/>
      <c r="AQ93" s="328"/>
      <c r="AR93" s="328"/>
      <c r="AS93" s="328"/>
      <c r="AT93" s="328"/>
      <c r="AU93" s="328"/>
      <c r="AV93" s="328"/>
      <c r="AW93" s="328"/>
      <c r="AX93" s="328"/>
      <c r="AY93" s="328"/>
      <c r="AZ93" s="328"/>
      <c r="BA93" s="328"/>
      <c r="BB93" s="328"/>
      <c r="BC93" s="328"/>
      <c r="BD93" s="328"/>
      <c r="BE93" s="328"/>
      <c r="BF93" s="328"/>
      <c r="BG93" s="328"/>
      <c r="BH93" s="328"/>
      <c r="BI93" s="328"/>
      <c r="BJ93" s="328"/>
      <c r="BK93" s="328"/>
      <c r="BL93" s="328"/>
      <c r="BM93" s="328"/>
      <c r="BN93" s="328"/>
      <c r="BO93" s="328"/>
      <c r="BP93" s="328"/>
      <c r="BQ93" s="328"/>
      <c r="BR93" s="328"/>
      <c r="BS93" s="328"/>
      <c r="BT93" s="328"/>
      <c r="BU93" s="328"/>
      <c r="BV93" s="328"/>
      <c r="BW93" s="328"/>
      <c r="BX93" s="328"/>
      <c r="BY93" s="328"/>
      <c r="BZ93" s="328"/>
      <c r="CA93" s="328"/>
      <c r="CB93" s="328"/>
      <c r="CC93" s="328"/>
      <c r="CD93" s="328"/>
      <c r="CE93" s="328"/>
      <c r="CF93" s="328"/>
      <c r="CG93" s="328"/>
      <c r="CH93" s="328"/>
      <c r="CI93" s="328"/>
      <c r="CJ93" s="328"/>
      <c r="CK93" s="328"/>
      <c r="CL93" s="328"/>
      <c r="CM93" s="328"/>
      <c r="CN93" s="328"/>
      <c r="CO93" s="328"/>
      <c r="CP93" s="328"/>
      <c r="CQ93" s="328"/>
      <c r="CR93" s="328"/>
      <c r="CS93" s="328"/>
      <c r="CT93" s="328"/>
      <c r="CU93" s="328"/>
    </row>
    <row r="94" spans="3:100" s="1" customFormat="1" x14ac:dyDescent="0.15">
      <c r="C94" s="314" t="str">
        <f t="shared" si="23"/>
        <v>TARAWA</v>
      </c>
      <c r="D94" s="134"/>
      <c r="E94" s="168"/>
      <c r="F94" s="169"/>
      <c r="G94" s="170"/>
      <c r="H94" s="335"/>
      <c r="I94" s="182"/>
      <c r="J94" s="183"/>
      <c r="K94" s="191"/>
      <c r="L94" s="335"/>
      <c r="M94" s="168"/>
      <c r="N94" s="169"/>
      <c r="O94" s="170"/>
      <c r="P94" s="227" t="s">
        <v>35</v>
      </c>
      <c r="Q94" s="343">
        <v>45131</v>
      </c>
      <c r="R94" s="317" t="s">
        <v>20</v>
      </c>
      <c r="S94" s="338">
        <v>45132</v>
      </c>
      <c r="T94" s="137"/>
      <c r="U94" s="330"/>
      <c r="V94" s="331"/>
      <c r="W94" s="325"/>
      <c r="X94" s="396"/>
      <c r="Y94" s="113"/>
      <c r="Z94" s="114"/>
      <c r="AA94" s="115"/>
      <c r="AB94" s="396"/>
      <c r="AC94" s="109"/>
      <c r="AD94" s="110"/>
      <c r="AE94" s="117"/>
      <c r="AF94" s="412"/>
      <c r="AG94" s="408"/>
      <c r="AH94" s="114"/>
      <c r="AI94" s="179"/>
      <c r="AJ94" s="312"/>
      <c r="AK94" s="312"/>
      <c r="AL94" s="312"/>
      <c r="AM94" s="312"/>
      <c r="AN94" s="312"/>
      <c r="AO94" s="312"/>
      <c r="AP94" s="312"/>
      <c r="AQ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  <c r="BS94" s="312"/>
      <c r="BT94" s="312"/>
      <c r="BU94" s="312"/>
      <c r="BV94" s="312"/>
      <c r="BW94" s="312"/>
      <c r="BX94" s="312"/>
      <c r="BY94" s="312"/>
      <c r="BZ94" s="312"/>
      <c r="CA94" s="312"/>
      <c r="CB94" s="312"/>
      <c r="CC94" s="312"/>
      <c r="CD94" s="312"/>
      <c r="CE94" s="312"/>
      <c r="CF94" s="312"/>
      <c r="CG94" s="312"/>
      <c r="CH94" s="312"/>
      <c r="CI94" s="312"/>
      <c r="CJ94" s="312"/>
      <c r="CK94" s="312"/>
      <c r="CL94" s="312"/>
      <c r="CM94" s="312"/>
      <c r="CN94" s="312"/>
      <c r="CO94" s="312"/>
      <c r="CP94" s="312"/>
      <c r="CQ94" s="312"/>
      <c r="CR94" s="312"/>
      <c r="CS94" s="312"/>
      <c r="CT94" s="312"/>
      <c r="CU94" s="312"/>
    </row>
    <row r="95" spans="3:100" s="1" customFormat="1" x14ac:dyDescent="0.15">
      <c r="C95" s="314" t="str">
        <f t="shared" si="23"/>
        <v/>
      </c>
      <c r="D95" s="131"/>
      <c r="E95" s="182"/>
      <c r="F95" s="183"/>
      <c r="G95" s="191"/>
      <c r="H95" s="116"/>
      <c r="I95" s="182"/>
      <c r="J95" s="183"/>
      <c r="K95" s="191"/>
      <c r="L95" s="116"/>
      <c r="M95" s="182"/>
      <c r="N95" s="183"/>
      <c r="O95" s="191"/>
      <c r="P95" s="155"/>
      <c r="Q95" s="319"/>
      <c r="R95" s="319"/>
      <c r="S95" s="320"/>
      <c r="T95" s="112"/>
      <c r="U95" s="316"/>
      <c r="V95" s="317"/>
      <c r="W95" s="318"/>
      <c r="X95" s="394"/>
      <c r="Y95" s="113"/>
      <c r="Z95" s="114"/>
      <c r="AA95" s="115"/>
      <c r="AB95" s="394"/>
      <c r="AC95" s="113"/>
      <c r="AD95" s="114"/>
      <c r="AE95" s="115"/>
      <c r="AF95" s="398"/>
      <c r="AG95" s="119"/>
      <c r="AH95" s="119"/>
      <c r="AI95" s="120"/>
      <c r="AJ95" s="312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  <c r="BO95" s="312"/>
      <c r="BP95" s="312"/>
      <c r="BQ95" s="312"/>
      <c r="BR95" s="312"/>
      <c r="BS95" s="312"/>
      <c r="BT95" s="312"/>
      <c r="BU95" s="312"/>
      <c r="BV95" s="312"/>
      <c r="BW95" s="312"/>
      <c r="BX95" s="312"/>
      <c r="BY95" s="312"/>
      <c r="BZ95" s="312"/>
      <c r="CA95" s="312"/>
      <c r="CB95" s="312"/>
      <c r="CC95" s="312"/>
      <c r="CD95" s="312"/>
      <c r="CE95" s="312"/>
      <c r="CF95" s="312"/>
      <c r="CG95" s="312"/>
      <c r="CH95" s="312"/>
      <c r="CI95" s="312"/>
      <c r="CJ95" s="312"/>
      <c r="CK95" s="312"/>
      <c r="CL95" s="312"/>
      <c r="CM95" s="312"/>
      <c r="CN95" s="312"/>
      <c r="CO95" s="312"/>
      <c r="CP95" s="312"/>
      <c r="CQ95" s="312"/>
      <c r="CR95" s="312"/>
      <c r="CS95" s="312"/>
      <c r="CT95" s="312"/>
      <c r="CU95" s="312"/>
    </row>
    <row r="96" spans="3:100" s="1" customFormat="1" x14ac:dyDescent="0.15">
      <c r="C96" s="314" t="str">
        <f t="shared" si="23"/>
        <v/>
      </c>
      <c r="D96" s="131"/>
      <c r="E96" s="182"/>
      <c r="F96" s="183"/>
      <c r="G96" s="191"/>
      <c r="H96" s="116"/>
      <c r="I96" s="182"/>
      <c r="J96" s="183"/>
      <c r="K96" s="191"/>
      <c r="L96" s="116"/>
      <c r="M96" s="182"/>
      <c r="N96" s="183"/>
      <c r="O96" s="228"/>
      <c r="P96" s="155"/>
      <c r="Q96" s="319"/>
      <c r="R96" s="319"/>
      <c r="S96" s="320"/>
      <c r="T96" s="112"/>
      <c r="U96" s="316"/>
      <c r="V96" s="317"/>
      <c r="W96" s="318"/>
      <c r="X96" s="394"/>
      <c r="Y96" s="113"/>
      <c r="Z96" s="114"/>
      <c r="AA96" s="115"/>
      <c r="AB96" s="394"/>
      <c r="AC96" s="113"/>
      <c r="AD96" s="114"/>
      <c r="AE96" s="111"/>
      <c r="AF96" s="398"/>
      <c r="AG96" s="119"/>
      <c r="AH96" s="119"/>
      <c r="AI96" s="120"/>
      <c r="AJ96" s="312"/>
      <c r="AK96" s="312"/>
      <c r="AL96" s="312"/>
      <c r="AM96" s="312"/>
      <c r="AN96" s="312"/>
      <c r="AO96" s="312"/>
      <c r="AP96" s="312"/>
      <c r="AQ96" s="312"/>
      <c r="AR96" s="312"/>
      <c r="AS96" s="312"/>
      <c r="AT96" s="312"/>
      <c r="AU96" s="312"/>
      <c r="AV96" s="312"/>
      <c r="AW96" s="312"/>
      <c r="AX96" s="312"/>
      <c r="AY96" s="312"/>
      <c r="AZ96" s="312"/>
      <c r="BA96" s="312"/>
      <c r="BB96" s="312"/>
      <c r="BC96" s="312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  <c r="BO96" s="312"/>
      <c r="BP96" s="312"/>
      <c r="BQ96" s="312"/>
      <c r="BR96" s="312"/>
      <c r="BS96" s="312"/>
      <c r="BT96" s="312"/>
      <c r="BU96" s="312"/>
      <c r="BV96" s="312"/>
      <c r="BW96" s="312"/>
      <c r="BX96" s="312"/>
      <c r="BY96" s="312"/>
      <c r="BZ96" s="312"/>
      <c r="CA96" s="312"/>
      <c r="CB96" s="312"/>
      <c r="CC96" s="312"/>
      <c r="CD96" s="312"/>
      <c r="CE96" s="312"/>
      <c r="CF96" s="312"/>
      <c r="CG96" s="312"/>
      <c r="CH96" s="312"/>
      <c r="CI96" s="312"/>
      <c r="CJ96" s="312"/>
      <c r="CK96" s="312"/>
      <c r="CL96" s="312"/>
      <c r="CM96" s="312"/>
      <c r="CN96" s="312"/>
      <c r="CO96" s="312"/>
      <c r="CP96" s="312"/>
      <c r="CQ96" s="312"/>
      <c r="CR96" s="312"/>
      <c r="CS96" s="312"/>
      <c r="CT96" s="312"/>
      <c r="CU96" s="312"/>
    </row>
    <row r="97" spans="3:102" x14ac:dyDescent="0.15">
      <c r="C97" s="314" t="str">
        <f t="shared" si="23"/>
        <v>SANTO</v>
      </c>
      <c r="D97" s="134"/>
      <c r="E97" s="198"/>
      <c r="F97" s="169"/>
      <c r="G97" s="170"/>
      <c r="H97" s="335"/>
      <c r="I97" s="198"/>
      <c r="J97" s="199"/>
      <c r="K97" s="170"/>
      <c r="L97" s="335" t="s">
        <v>39</v>
      </c>
      <c r="M97" s="198">
        <v>45139.814583333333</v>
      </c>
      <c r="N97" s="169" t="s">
        <v>20</v>
      </c>
      <c r="O97" s="170">
        <v>45140.981249999997</v>
      </c>
      <c r="P97" s="138"/>
      <c r="Q97" s="321"/>
      <c r="R97" s="321"/>
      <c r="S97" s="327"/>
      <c r="T97" s="137"/>
      <c r="U97" s="323"/>
      <c r="V97" s="331"/>
      <c r="W97" s="325"/>
      <c r="X97" s="396"/>
      <c r="Y97" s="135"/>
      <c r="Z97" s="136"/>
      <c r="AA97" s="117"/>
      <c r="AB97" s="396"/>
      <c r="AC97" s="135"/>
      <c r="AD97" s="110"/>
      <c r="AE97" s="117"/>
      <c r="AF97" s="397"/>
      <c r="AG97" s="132"/>
      <c r="AH97" s="132"/>
      <c r="AI97" s="140"/>
      <c r="AJ97" s="328"/>
      <c r="AK97" s="328"/>
      <c r="AL97" s="328"/>
      <c r="AM97" s="328"/>
      <c r="AN97" s="328"/>
      <c r="AO97" s="328"/>
      <c r="AP97" s="328"/>
      <c r="AQ97" s="328"/>
      <c r="AR97" s="328"/>
      <c r="AS97" s="328"/>
      <c r="AT97" s="328"/>
      <c r="AU97" s="328"/>
      <c r="AV97" s="328"/>
      <c r="AW97" s="328"/>
      <c r="AX97" s="328"/>
      <c r="AY97" s="328"/>
      <c r="AZ97" s="328"/>
      <c r="BA97" s="328"/>
      <c r="BB97" s="328"/>
      <c r="BC97" s="328"/>
      <c r="BD97" s="328"/>
      <c r="BE97" s="328"/>
      <c r="BF97" s="328"/>
      <c r="BG97" s="328"/>
      <c r="BH97" s="328"/>
      <c r="BI97" s="328"/>
      <c r="BJ97" s="328"/>
      <c r="BK97" s="328"/>
      <c r="BL97" s="328"/>
      <c r="BM97" s="328"/>
      <c r="BN97" s="328"/>
      <c r="BO97" s="328"/>
      <c r="BP97" s="328"/>
      <c r="BQ97" s="328"/>
      <c r="BR97" s="328"/>
      <c r="BS97" s="328"/>
      <c r="BT97" s="328"/>
      <c r="BU97" s="328"/>
      <c r="BV97" s="328"/>
      <c r="BW97" s="328"/>
      <c r="BX97" s="328"/>
      <c r="BY97" s="328"/>
      <c r="BZ97" s="328"/>
      <c r="CA97" s="328"/>
      <c r="CB97" s="328"/>
      <c r="CC97" s="328"/>
      <c r="CD97" s="328"/>
      <c r="CE97" s="328"/>
      <c r="CF97" s="328"/>
      <c r="CG97" s="328"/>
      <c r="CH97" s="328"/>
      <c r="CI97" s="328"/>
      <c r="CJ97" s="328"/>
      <c r="CK97" s="328"/>
      <c r="CL97" s="328"/>
      <c r="CM97" s="328"/>
      <c r="CN97" s="328"/>
      <c r="CO97" s="328"/>
      <c r="CP97" s="328"/>
      <c r="CQ97" s="328"/>
      <c r="CR97" s="328"/>
      <c r="CS97" s="328"/>
      <c r="CT97" s="328"/>
      <c r="CU97" s="328"/>
    </row>
    <row r="98" spans="3:102" x14ac:dyDescent="0.15">
      <c r="C98" s="314" t="str">
        <f t="shared" si="23"/>
        <v/>
      </c>
      <c r="D98" s="134"/>
      <c r="E98" s="168"/>
      <c r="F98" s="169"/>
      <c r="G98" s="170"/>
      <c r="H98" s="335"/>
      <c r="I98" s="168"/>
      <c r="J98" s="169"/>
      <c r="K98" s="170"/>
      <c r="L98" s="335"/>
      <c r="M98" s="168"/>
      <c r="N98" s="169"/>
      <c r="O98" s="170"/>
      <c r="P98" s="138"/>
      <c r="Q98" s="321"/>
      <c r="R98" s="321"/>
      <c r="S98" s="327"/>
      <c r="T98" s="137"/>
      <c r="U98" s="330"/>
      <c r="V98" s="331"/>
      <c r="W98" s="325"/>
      <c r="X98" s="396"/>
      <c r="Y98" s="109"/>
      <c r="Z98" s="110"/>
      <c r="AA98" s="117"/>
      <c r="AB98" s="396"/>
      <c r="AC98" s="109"/>
      <c r="AD98" s="110"/>
      <c r="AE98" s="117"/>
      <c r="AF98" s="397"/>
      <c r="AG98" s="132"/>
      <c r="AH98" s="132"/>
      <c r="AI98" s="140"/>
      <c r="AJ98" s="328"/>
      <c r="AK98" s="328"/>
      <c r="AL98" s="328"/>
      <c r="AM98" s="328"/>
      <c r="AN98" s="328"/>
      <c r="AO98" s="328"/>
      <c r="AP98" s="328"/>
      <c r="AQ98" s="328"/>
      <c r="AR98" s="328"/>
      <c r="AS98" s="328"/>
      <c r="AT98" s="328"/>
      <c r="AU98" s="328"/>
      <c r="AV98" s="328"/>
      <c r="AW98" s="328"/>
      <c r="AX98" s="328"/>
      <c r="AY98" s="328"/>
      <c r="AZ98" s="328"/>
      <c r="BA98" s="328"/>
      <c r="BB98" s="328"/>
      <c r="BC98" s="328"/>
      <c r="BD98" s="328"/>
      <c r="BE98" s="328"/>
      <c r="BF98" s="328"/>
      <c r="BG98" s="328"/>
      <c r="BH98" s="328"/>
      <c r="BI98" s="328"/>
      <c r="BJ98" s="328"/>
      <c r="BK98" s="328"/>
      <c r="BL98" s="328"/>
      <c r="BM98" s="328"/>
      <c r="BN98" s="328"/>
      <c r="BO98" s="328"/>
      <c r="BP98" s="328"/>
      <c r="BQ98" s="328"/>
      <c r="BR98" s="328"/>
      <c r="BS98" s="328"/>
      <c r="BT98" s="328"/>
      <c r="BU98" s="328"/>
      <c r="BV98" s="328"/>
      <c r="BW98" s="328"/>
      <c r="BX98" s="328"/>
      <c r="BY98" s="328"/>
      <c r="BZ98" s="328"/>
      <c r="CA98" s="328"/>
      <c r="CB98" s="328"/>
      <c r="CC98" s="328"/>
      <c r="CD98" s="328"/>
      <c r="CE98" s="328"/>
      <c r="CF98" s="328"/>
      <c r="CG98" s="328"/>
      <c r="CH98" s="328"/>
      <c r="CI98" s="328"/>
      <c r="CJ98" s="328"/>
      <c r="CK98" s="328"/>
      <c r="CL98" s="328"/>
      <c r="CM98" s="328"/>
      <c r="CN98" s="328"/>
      <c r="CO98" s="328"/>
      <c r="CP98" s="328"/>
      <c r="CQ98" s="328"/>
      <c r="CR98" s="328"/>
      <c r="CS98" s="328"/>
      <c r="CT98" s="328"/>
      <c r="CU98" s="328"/>
    </row>
    <row r="99" spans="3:102" x14ac:dyDescent="0.15">
      <c r="C99" s="314" t="str">
        <f t="shared" si="23"/>
        <v/>
      </c>
      <c r="D99" s="229"/>
      <c r="E99" s="182"/>
      <c r="F99" s="183"/>
      <c r="G99" s="184"/>
      <c r="H99" s="336"/>
      <c r="I99" s="234"/>
      <c r="J99" s="235"/>
      <c r="K99" s="236"/>
      <c r="L99" s="336"/>
      <c r="M99" s="182"/>
      <c r="N99" s="183"/>
      <c r="O99" s="170"/>
      <c r="P99" s="178"/>
      <c r="Q99" s="319"/>
      <c r="R99" s="319"/>
      <c r="S99" s="338"/>
      <c r="T99" s="233"/>
      <c r="U99" s="316"/>
      <c r="V99" s="317"/>
      <c r="W99" s="337"/>
      <c r="X99" s="403"/>
      <c r="Y99" s="230"/>
      <c r="Z99" s="231"/>
      <c r="AA99" s="232"/>
      <c r="AB99" s="403"/>
      <c r="AC99" s="113"/>
      <c r="AD99" s="114"/>
      <c r="AE99" s="117"/>
      <c r="AF99" s="404"/>
      <c r="AG99" s="119"/>
      <c r="AH99" s="119"/>
      <c r="AI99" s="179"/>
      <c r="AJ99" s="348"/>
      <c r="AK99" s="348"/>
      <c r="AL99" s="348"/>
      <c r="AM99" s="348"/>
      <c r="AN99" s="348"/>
      <c r="AO99" s="348"/>
      <c r="AP99" s="348"/>
      <c r="AQ99" s="348"/>
      <c r="AR99" s="348"/>
      <c r="AS99" s="348"/>
      <c r="AT99" s="348"/>
      <c r="AU99" s="348"/>
      <c r="AV99" s="348"/>
      <c r="AW99" s="348"/>
      <c r="AX99" s="348"/>
      <c r="AY99" s="348"/>
      <c r="AZ99" s="348"/>
      <c r="BA99" s="348"/>
      <c r="BB99" s="348"/>
      <c r="BC99" s="348"/>
      <c r="BD99" s="348"/>
      <c r="BE99" s="348"/>
      <c r="BF99" s="348"/>
      <c r="BG99" s="348"/>
      <c r="BH99" s="348"/>
      <c r="BI99" s="348"/>
      <c r="BJ99" s="348"/>
      <c r="BK99" s="348"/>
      <c r="BL99" s="348"/>
      <c r="BM99" s="348"/>
      <c r="BN99" s="348"/>
      <c r="BO99" s="348"/>
      <c r="BP99" s="348"/>
      <c r="BQ99" s="348"/>
      <c r="BR99" s="348"/>
      <c r="BS99" s="348"/>
      <c r="BT99" s="348"/>
      <c r="BU99" s="348"/>
      <c r="BV99" s="348"/>
      <c r="BW99" s="348"/>
      <c r="BX99" s="348"/>
      <c r="BY99" s="348"/>
      <c r="BZ99" s="348"/>
      <c r="CA99" s="348"/>
      <c r="CB99" s="348"/>
      <c r="CC99" s="348"/>
      <c r="CD99" s="348"/>
      <c r="CE99" s="348"/>
      <c r="CF99" s="348"/>
      <c r="CG99" s="348"/>
      <c r="CH99" s="348"/>
      <c r="CI99" s="348"/>
      <c r="CJ99" s="348"/>
      <c r="CK99" s="348"/>
      <c r="CL99" s="348"/>
      <c r="CM99" s="348"/>
      <c r="CN99" s="348"/>
      <c r="CO99" s="348"/>
      <c r="CP99" s="348"/>
      <c r="CQ99" s="348"/>
      <c r="CR99" s="348"/>
      <c r="CS99" s="348"/>
      <c r="CT99" s="348"/>
      <c r="CU99" s="348"/>
    </row>
    <row r="100" spans="3:102" x14ac:dyDescent="0.15">
      <c r="C100" s="314" t="str">
        <f t="shared" si="23"/>
        <v/>
      </c>
      <c r="D100" s="242"/>
      <c r="E100" s="182"/>
      <c r="F100" s="183"/>
      <c r="G100" s="191"/>
      <c r="H100" s="116"/>
      <c r="I100" s="234"/>
      <c r="J100" s="235"/>
      <c r="K100" s="245"/>
      <c r="L100" s="116"/>
      <c r="M100" s="182"/>
      <c r="N100" s="183"/>
      <c r="O100" s="228"/>
      <c r="P100" s="178"/>
      <c r="Q100" s="319"/>
      <c r="R100" s="319"/>
      <c r="S100" s="320"/>
      <c r="T100" s="244"/>
      <c r="U100" s="316"/>
      <c r="V100" s="317"/>
      <c r="W100" s="318"/>
      <c r="X100" s="394"/>
      <c r="Y100" s="230"/>
      <c r="Z100" s="231"/>
      <c r="AA100" s="243"/>
      <c r="AB100" s="394"/>
      <c r="AC100" s="113"/>
      <c r="AD100" s="114"/>
      <c r="AE100" s="111"/>
      <c r="AF100" s="404"/>
      <c r="AG100" s="119"/>
      <c r="AH100" s="119"/>
      <c r="AI100" s="120"/>
      <c r="AJ100" s="351"/>
      <c r="AK100" s="351"/>
      <c r="AL100" s="351"/>
      <c r="AM100" s="351"/>
      <c r="AN100" s="351"/>
      <c r="AO100" s="351"/>
      <c r="AP100" s="351"/>
      <c r="AQ100" s="351"/>
      <c r="AR100" s="351"/>
      <c r="AS100" s="351"/>
      <c r="AT100" s="351"/>
      <c r="AU100" s="351"/>
      <c r="AV100" s="351"/>
      <c r="AW100" s="351"/>
      <c r="AX100" s="351"/>
      <c r="AY100" s="351"/>
      <c r="AZ100" s="351"/>
      <c r="BA100" s="351"/>
      <c r="BB100" s="351"/>
      <c r="BC100" s="351"/>
      <c r="BD100" s="351"/>
      <c r="BE100" s="351"/>
      <c r="BF100" s="351"/>
      <c r="BG100" s="351"/>
      <c r="BH100" s="351"/>
      <c r="BI100" s="351"/>
      <c r="BJ100" s="351"/>
      <c r="BK100" s="351"/>
      <c r="BL100" s="351"/>
      <c r="BM100" s="351"/>
      <c r="BN100" s="351"/>
      <c r="BO100" s="351"/>
      <c r="BP100" s="351"/>
      <c r="BQ100" s="351"/>
      <c r="BR100" s="351"/>
      <c r="BS100" s="351"/>
      <c r="BT100" s="351"/>
      <c r="BU100" s="351"/>
      <c r="BV100" s="351"/>
      <c r="BW100" s="351"/>
      <c r="BX100" s="351"/>
      <c r="BY100" s="351"/>
      <c r="BZ100" s="351"/>
      <c r="CA100" s="351"/>
      <c r="CB100" s="351"/>
      <c r="CC100" s="351"/>
      <c r="CD100" s="351"/>
      <c r="CE100" s="351"/>
      <c r="CF100" s="351"/>
      <c r="CG100" s="351"/>
      <c r="CH100" s="351"/>
      <c r="CI100" s="351"/>
      <c r="CJ100" s="351"/>
      <c r="CK100" s="351"/>
      <c r="CL100" s="351"/>
      <c r="CM100" s="351"/>
      <c r="CN100" s="351"/>
      <c r="CO100" s="351"/>
      <c r="CP100" s="351"/>
      <c r="CQ100" s="351"/>
      <c r="CR100" s="351"/>
      <c r="CS100" s="351"/>
      <c r="CT100" s="351"/>
      <c r="CU100" s="351"/>
    </row>
    <row r="101" spans="3:102" x14ac:dyDescent="0.15">
      <c r="C101" s="314"/>
      <c r="D101" s="247"/>
      <c r="E101" s="198"/>
      <c r="F101" s="199"/>
      <c r="G101" s="170"/>
      <c r="H101" s="335"/>
      <c r="I101" s="198"/>
      <c r="J101" s="199"/>
      <c r="K101" s="170"/>
      <c r="L101" s="413"/>
      <c r="M101" s="198"/>
      <c r="N101" s="199"/>
      <c r="O101" s="170"/>
      <c r="P101" s="138"/>
      <c r="Q101" s="326"/>
      <c r="R101" s="317"/>
      <c r="S101" s="327"/>
      <c r="T101" s="248"/>
      <c r="U101" s="323"/>
      <c r="V101" s="324"/>
      <c r="W101" s="325"/>
      <c r="X101" s="396"/>
      <c r="Y101" s="135"/>
      <c r="Z101" s="136"/>
      <c r="AA101" s="117"/>
      <c r="AB101" s="414"/>
      <c r="AC101" s="135"/>
      <c r="AD101" s="136"/>
      <c r="AE101" s="117"/>
      <c r="AF101" s="397"/>
      <c r="AG101" s="139"/>
      <c r="AH101" s="114"/>
      <c r="AI101" s="140"/>
      <c r="AJ101" s="328"/>
      <c r="AK101" s="328"/>
      <c r="AL101" s="328"/>
      <c r="AM101" s="328"/>
      <c r="AN101" s="328"/>
      <c r="AO101" s="328"/>
      <c r="AP101" s="328"/>
      <c r="AQ101" s="328"/>
      <c r="AR101" s="328"/>
      <c r="AS101" s="328"/>
      <c r="AT101" s="328"/>
      <c r="AU101" s="328"/>
      <c r="AV101" s="328"/>
      <c r="AW101" s="328"/>
      <c r="AX101" s="328"/>
      <c r="AY101" s="328"/>
      <c r="AZ101" s="328"/>
      <c r="BA101" s="328"/>
      <c r="BB101" s="328"/>
      <c r="BC101" s="328"/>
      <c r="BD101" s="328"/>
      <c r="BE101" s="328"/>
      <c r="BF101" s="328"/>
      <c r="BG101" s="328"/>
      <c r="BH101" s="328"/>
      <c r="BI101" s="328"/>
      <c r="BJ101" s="328"/>
      <c r="BK101" s="328"/>
      <c r="BL101" s="328"/>
      <c r="BM101" s="328"/>
      <c r="BN101" s="328"/>
      <c r="BO101" s="328"/>
      <c r="BP101" s="328"/>
      <c r="BQ101" s="328"/>
      <c r="BR101" s="328"/>
      <c r="BS101" s="328"/>
      <c r="BT101" s="328"/>
      <c r="BU101" s="328"/>
      <c r="BV101" s="328"/>
      <c r="BW101" s="328"/>
      <c r="BX101" s="328"/>
      <c r="BY101" s="328"/>
      <c r="BZ101" s="328"/>
      <c r="CA101" s="328"/>
      <c r="CB101" s="328"/>
      <c r="CC101" s="328"/>
      <c r="CD101" s="328"/>
      <c r="CE101" s="328"/>
      <c r="CF101" s="328"/>
      <c r="CG101" s="328"/>
      <c r="CH101" s="328"/>
      <c r="CI101" s="328"/>
      <c r="CJ101" s="328"/>
      <c r="CK101" s="328"/>
      <c r="CL101" s="328"/>
      <c r="CM101" s="328"/>
      <c r="CN101" s="328"/>
      <c r="CO101" s="328"/>
      <c r="CP101" s="328"/>
      <c r="CQ101" s="328"/>
      <c r="CR101" s="328"/>
      <c r="CS101" s="328"/>
      <c r="CT101" s="328"/>
      <c r="CU101" s="328"/>
    </row>
    <row r="102" spans="3:102" ht="14.25" thickBot="1" x14ac:dyDescent="0.2">
      <c r="C102" s="353"/>
      <c r="D102" s="415"/>
      <c r="E102" s="261"/>
      <c r="F102" s="262"/>
      <c r="G102" s="263"/>
      <c r="H102" s="416"/>
      <c r="I102" s="261"/>
      <c r="J102" s="262"/>
      <c r="K102" s="263"/>
      <c r="L102" s="255"/>
      <c r="M102" s="261"/>
      <c r="N102" s="262"/>
      <c r="O102" s="263"/>
      <c r="P102" s="264"/>
      <c r="Q102" s="357"/>
      <c r="R102" s="357"/>
      <c r="S102" s="358"/>
      <c r="T102" s="260"/>
      <c r="U102" s="354"/>
      <c r="V102" s="355"/>
      <c r="W102" s="356"/>
      <c r="X102" s="417"/>
      <c r="Y102" s="256"/>
      <c r="Z102" s="257"/>
      <c r="AA102" s="258"/>
      <c r="AB102" s="418"/>
      <c r="AC102" s="256"/>
      <c r="AD102" s="257"/>
      <c r="AE102" s="258"/>
      <c r="AF102" s="419"/>
      <c r="AG102" s="420"/>
      <c r="AH102" s="420"/>
      <c r="AI102" s="421"/>
      <c r="AJ102" s="328"/>
      <c r="AK102" s="328"/>
      <c r="AL102" s="328"/>
      <c r="AM102" s="328"/>
      <c r="AN102" s="328"/>
      <c r="AO102" s="328"/>
      <c r="AP102" s="328"/>
      <c r="AQ102" s="328"/>
      <c r="AR102" s="328"/>
      <c r="AS102" s="328"/>
      <c r="AT102" s="328"/>
      <c r="AU102" s="328"/>
      <c r="AV102" s="328"/>
      <c r="AW102" s="328"/>
      <c r="AX102" s="328"/>
      <c r="AY102" s="328"/>
      <c r="AZ102" s="328"/>
      <c r="BA102" s="328"/>
      <c r="BB102" s="328"/>
      <c r="BC102" s="328"/>
      <c r="BD102" s="328"/>
      <c r="BE102" s="328"/>
      <c r="BF102" s="328"/>
      <c r="BG102" s="328"/>
      <c r="BH102" s="328"/>
      <c r="BI102" s="328"/>
      <c r="BJ102" s="328"/>
      <c r="BK102" s="328"/>
      <c r="BL102" s="328"/>
      <c r="BM102" s="328"/>
      <c r="BN102" s="328"/>
      <c r="BO102" s="328"/>
      <c r="BP102" s="328"/>
      <c r="BQ102" s="328"/>
      <c r="BR102" s="328"/>
      <c r="BS102" s="328"/>
      <c r="BT102" s="328"/>
      <c r="BU102" s="328"/>
      <c r="BV102" s="328"/>
      <c r="BW102" s="328"/>
      <c r="BX102" s="328"/>
      <c r="BY102" s="328"/>
      <c r="BZ102" s="328"/>
      <c r="CA102" s="328"/>
      <c r="CB102" s="328"/>
      <c r="CC102" s="328"/>
      <c r="CD102" s="328"/>
      <c r="CE102" s="328"/>
      <c r="CF102" s="328"/>
      <c r="CG102" s="328"/>
      <c r="CH102" s="328"/>
      <c r="CI102" s="328"/>
      <c r="CJ102" s="328"/>
      <c r="CK102" s="328"/>
      <c r="CL102" s="328"/>
      <c r="CM102" s="328"/>
      <c r="CN102" s="328"/>
      <c r="CO102" s="328"/>
      <c r="CP102" s="328"/>
      <c r="CQ102" s="328"/>
      <c r="CR102" s="328"/>
      <c r="CS102" s="328"/>
      <c r="CT102" s="328"/>
      <c r="CU102" s="328"/>
    </row>
    <row r="103" spans="3:102" ht="15.75" x14ac:dyDescent="0.15">
      <c r="D103" s="423"/>
      <c r="E103" s="279"/>
      <c r="F103" s="280"/>
      <c r="G103" s="279"/>
      <c r="H103" s="423"/>
      <c r="I103" s="279"/>
      <c r="J103" s="280"/>
      <c r="K103" s="279"/>
      <c r="L103" s="423"/>
      <c r="M103" s="279"/>
      <c r="N103" s="280"/>
      <c r="O103" s="279"/>
      <c r="P103" s="423"/>
      <c r="Q103" s="279"/>
      <c r="R103" s="280"/>
      <c r="S103" s="279"/>
      <c r="T103" s="423"/>
      <c r="U103" s="279"/>
      <c r="V103" s="280"/>
      <c r="W103" s="279"/>
      <c r="X103" s="423"/>
      <c r="Y103" s="279"/>
      <c r="Z103" s="280"/>
      <c r="AA103" s="279"/>
      <c r="AB103" s="423"/>
      <c r="AC103" s="279"/>
      <c r="AD103" s="280"/>
      <c r="AE103" s="279"/>
      <c r="AF103" s="423"/>
      <c r="AG103" s="279"/>
      <c r="AH103" s="280"/>
      <c r="AI103" s="279"/>
      <c r="AJ103" s="281"/>
      <c r="AK103" s="281"/>
      <c r="AL103" s="281"/>
      <c r="AM103" s="281"/>
      <c r="AN103" s="281"/>
      <c r="AO103" s="281"/>
      <c r="AP103" s="281"/>
      <c r="AQ103" s="281"/>
      <c r="AR103" s="281"/>
      <c r="AS103" s="281"/>
      <c r="AT103" s="281"/>
      <c r="AU103" s="281"/>
      <c r="AV103" s="281"/>
      <c r="AW103" s="281"/>
      <c r="AX103" s="281"/>
      <c r="AY103" s="281"/>
      <c r="AZ103" s="281"/>
      <c r="BA103" s="281"/>
      <c r="BB103" s="281"/>
      <c r="BC103" s="281"/>
      <c r="BD103" s="281"/>
      <c r="BE103" s="281"/>
      <c r="BF103" s="281"/>
      <c r="BG103" s="281"/>
      <c r="BH103" s="281"/>
      <c r="BI103" s="281"/>
      <c r="BJ103" s="281"/>
      <c r="BK103" s="281"/>
      <c r="BL103" s="281"/>
      <c r="BM103" s="281"/>
      <c r="BN103" s="281"/>
      <c r="BO103" s="281"/>
      <c r="BP103" s="281"/>
      <c r="BQ103" s="281"/>
      <c r="BR103" s="281"/>
      <c r="BS103" s="281"/>
      <c r="BT103" s="281"/>
      <c r="BU103" s="281"/>
      <c r="BV103" s="281"/>
      <c r="BW103" s="281"/>
      <c r="BX103" s="281"/>
      <c r="BY103" s="281"/>
      <c r="BZ103" s="281"/>
      <c r="CA103" s="281"/>
      <c r="CB103" s="281"/>
      <c r="CC103" s="281"/>
      <c r="CD103" s="281"/>
      <c r="CE103" s="281"/>
      <c r="CF103" s="281"/>
      <c r="CG103" s="281"/>
      <c r="CH103" s="281"/>
      <c r="CI103" s="281"/>
      <c r="CJ103" s="281"/>
      <c r="CK103" s="281"/>
      <c r="CL103" s="281"/>
      <c r="CM103" s="281"/>
      <c r="CN103" s="281"/>
      <c r="CO103" s="281"/>
      <c r="CP103" s="281"/>
      <c r="CQ103" s="281"/>
      <c r="CR103" s="281"/>
      <c r="CS103" s="281"/>
      <c r="CT103" s="281"/>
      <c r="CU103" s="281"/>
    </row>
    <row r="104" spans="3:102" x14ac:dyDescent="0.15">
      <c r="D104" s="424"/>
      <c r="E104" s="425"/>
      <c r="F104" s="426"/>
      <c r="G104" s="427"/>
      <c r="H104" s="427"/>
      <c r="I104" s="428"/>
      <c r="J104" s="429"/>
      <c r="K104" s="430"/>
      <c r="L104" s="430"/>
      <c r="M104" s="428"/>
      <c r="N104" s="429"/>
      <c r="O104" s="430"/>
      <c r="P104" s="430"/>
      <c r="Q104" s="428"/>
      <c r="R104" s="429"/>
      <c r="S104" s="430"/>
      <c r="T104" s="430"/>
      <c r="U104" s="428"/>
      <c r="V104" s="429"/>
      <c r="W104" s="430"/>
      <c r="X104" s="430"/>
      <c r="Y104" s="428"/>
      <c r="Z104" s="429"/>
      <c r="AA104" s="430"/>
      <c r="AB104" s="430"/>
      <c r="AC104" s="428"/>
      <c r="AD104" s="429"/>
      <c r="AE104" s="430"/>
      <c r="AF104" s="430"/>
      <c r="AG104" s="428"/>
      <c r="AH104" s="429"/>
      <c r="AI104" s="430"/>
    </row>
    <row r="105" spans="3:102" x14ac:dyDescent="0.15">
      <c r="D105" s="424"/>
      <c r="E105" s="425"/>
      <c r="F105" s="426"/>
      <c r="G105" s="427"/>
      <c r="H105" s="427"/>
      <c r="I105" s="428"/>
      <c r="J105" s="429"/>
      <c r="K105" s="430"/>
      <c r="L105" s="430"/>
      <c r="M105" s="428"/>
      <c r="N105" s="429"/>
      <c r="O105" s="430"/>
      <c r="P105" s="430"/>
      <c r="Q105" s="428"/>
      <c r="R105" s="429"/>
      <c r="S105" s="430"/>
      <c r="T105" s="430"/>
      <c r="U105" s="428"/>
      <c r="V105" s="429"/>
      <c r="W105" s="430"/>
      <c r="X105" s="430"/>
      <c r="Y105" s="428"/>
      <c r="Z105" s="429"/>
      <c r="AA105" s="430"/>
      <c r="AB105" s="430"/>
      <c r="AC105" s="428"/>
      <c r="AD105" s="429"/>
      <c r="AE105" s="430"/>
      <c r="AF105" s="430"/>
      <c r="AG105" s="428"/>
      <c r="AH105" s="429"/>
      <c r="AI105" s="430"/>
      <c r="CV105" s="456"/>
      <c r="CW105" s="456"/>
      <c r="CX105" s="456"/>
    </row>
    <row r="106" spans="3:102" x14ac:dyDescent="0.15">
      <c r="D106" s="424"/>
      <c r="E106" s="425"/>
      <c r="F106" s="431"/>
      <c r="G106" s="432"/>
      <c r="H106" s="433"/>
      <c r="I106" s="428"/>
      <c r="J106" s="429"/>
      <c r="K106" s="433"/>
      <c r="L106" s="424"/>
      <c r="M106" s="425"/>
      <c r="N106" s="431"/>
      <c r="O106" s="432"/>
      <c r="P106" s="433"/>
      <c r="Q106" s="428"/>
      <c r="R106" s="429"/>
      <c r="S106" s="433"/>
      <c r="T106" s="424"/>
      <c r="U106" s="425"/>
      <c r="V106" s="431"/>
      <c r="W106" s="432"/>
      <c r="X106" s="433"/>
      <c r="Y106" s="428"/>
      <c r="Z106" s="429"/>
      <c r="AA106" s="433"/>
      <c r="AB106" s="424"/>
      <c r="AC106" s="425"/>
      <c r="AD106" s="431"/>
      <c r="AE106" s="432"/>
      <c r="AF106" s="433"/>
      <c r="AG106" s="428"/>
      <c r="AH106" s="429"/>
      <c r="AI106" s="433"/>
      <c r="CV106" s="456"/>
      <c r="CW106" s="456"/>
      <c r="CX106" s="456"/>
    </row>
    <row r="107" spans="3:102" x14ac:dyDescent="0.15">
      <c r="D107" s="434"/>
      <c r="E107" s="435"/>
      <c r="F107" s="436"/>
      <c r="G107" s="437"/>
      <c r="H107" s="434"/>
      <c r="I107" s="438"/>
      <c r="J107" s="436"/>
      <c r="K107" s="437"/>
      <c r="L107" s="434"/>
      <c r="M107" s="435"/>
      <c r="N107" s="436"/>
      <c r="O107" s="437"/>
      <c r="P107" s="439"/>
      <c r="Q107" s="440"/>
      <c r="R107" s="440"/>
      <c r="S107" s="439"/>
      <c r="T107" s="434"/>
      <c r="U107" s="435"/>
      <c r="V107" s="436"/>
      <c r="W107" s="437"/>
      <c r="X107" s="434"/>
      <c r="Y107" s="438"/>
      <c r="Z107" s="436"/>
      <c r="AA107" s="437"/>
      <c r="AB107" s="434"/>
      <c r="AC107" s="435"/>
      <c r="AD107" s="436"/>
      <c r="AE107" s="437"/>
      <c r="AF107" s="439"/>
      <c r="AG107" s="440"/>
      <c r="AH107" s="440"/>
      <c r="AI107" s="439"/>
    </row>
    <row r="108" spans="3:102" x14ac:dyDescent="0.15">
      <c r="D108" s="434"/>
      <c r="E108" s="435"/>
      <c r="F108" s="436"/>
      <c r="G108" s="437"/>
      <c r="H108" s="434"/>
      <c r="I108" s="435"/>
      <c r="J108" s="436"/>
      <c r="K108" s="437"/>
      <c r="L108" s="434"/>
      <c r="M108" s="435"/>
      <c r="N108" s="436"/>
      <c r="O108" s="437"/>
      <c r="P108" s="439"/>
      <c r="Q108" s="440"/>
      <c r="R108" s="440"/>
      <c r="S108" s="439"/>
      <c r="T108" s="434"/>
      <c r="U108" s="435"/>
      <c r="V108" s="436"/>
      <c r="W108" s="437"/>
      <c r="X108" s="434"/>
      <c r="Y108" s="435"/>
      <c r="Z108" s="436"/>
      <c r="AA108" s="437"/>
      <c r="AB108" s="434"/>
      <c r="AC108" s="435"/>
      <c r="AD108" s="436"/>
      <c r="AE108" s="437"/>
      <c r="AF108" s="439"/>
      <c r="AG108" s="440"/>
      <c r="AH108" s="440"/>
      <c r="AI108" s="439"/>
    </row>
    <row r="109" spans="3:102" x14ac:dyDescent="0.15">
      <c r="D109" s="434"/>
      <c r="E109" s="435"/>
      <c r="F109" s="436"/>
      <c r="G109" s="437"/>
      <c r="H109" s="434"/>
      <c r="I109" s="435"/>
      <c r="J109" s="436"/>
      <c r="K109" s="437"/>
      <c r="L109" s="434"/>
      <c r="M109" s="435"/>
      <c r="N109" s="436"/>
      <c r="O109" s="437"/>
      <c r="P109" s="434"/>
      <c r="Q109" s="440"/>
      <c r="R109" s="436"/>
      <c r="S109" s="439"/>
      <c r="T109" s="434"/>
      <c r="U109" s="435"/>
      <c r="V109" s="436"/>
      <c r="W109" s="437"/>
      <c r="X109" s="434"/>
      <c r="Y109" s="435"/>
      <c r="Z109" s="436"/>
      <c r="AA109" s="437"/>
      <c r="AB109" s="434"/>
      <c r="AC109" s="435"/>
      <c r="AD109" s="436"/>
      <c r="AE109" s="437"/>
      <c r="AF109" s="434"/>
      <c r="AG109" s="440"/>
      <c r="AH109" s="436"/>
      <c r="AI109" s="439"/>
    </row>
    <row r="110" spans="3:102" x14ac:dyDescent="0.15">
      <c r="D110" s="441"/>
      <c r="E110" s="442"/>
      <c r="F110" s="443"/>
      <c r="G110" s="444"/>
      <c r="H110" s="441"/>
      <c r="I110" s="442"/>
      <c r="J110" s="443"/>
      <c r="K110" s="444"/>
      <c r="L110" s="441"/>
      <c r="M110" s="442"/>
      <c r="N110" s="443"/>
      <c r="O110" s="444"/>
      <c r="P110" s="445"/>
      <c r="Q110" s="446"/>
      <c r="R110" s="443"/>
      <c r="S110" s="447"/>
      <c r="T110" s="441"/>
      <c r="U110" s="442"/>
      <c r="V110" s="443"/>
      <c r="W110" s="444"/>
      <c r="X110" s="441"/>
      <c r="Y110" s="442"/>
      <c r="Z110" s="443"/>
      <c r="AA110" s="444"/>
      <c r="AB110" s="441"/>
      <c r="AC110" s="442"/>
      <c r="AD110" s="443"/>
      <c r="AE110" s="444"/>
      <c r="AF110" s="445"/>
      <c r="AG110" s="446"/>
      <c r="AH110" s="443"/>
      <c r="AI110" s="447"/>
    </row>
    <row r="111" spans="3:102" x14ac:dyDescent="0.15">
      <c r="D111" s="441"/>
      <c r="E111" s="435"/>
      <c r="F111" s="436"/>
      <c r="G111" s="444"/>
      <c r="H111" s="441"/>
      <c r="I111" s="435"/>
      <c r="J111" s="436"/>
      <c r="K111" s="444"/>
      <c r="L111" s="441"/>
      <c r="M111" s="435"/>
      <c r="N111" s="436"/>
      <c r="O111" s="444"/>
      <c r="P111" s="445"/>
      <c r="Q111" s="440"/>
      <c r="R111" s="436"/>
      <c r="S111" s="447"/>
      <c r="T111" s="441"/>
      <c r="U111" s="435"/>
      <c r="V111" s="436"/>
      <c r="W111" s="444"/>
      <c r="X111" s="441"/>
      <c r="Y111" s="435"/>
      <c r="Z111" s="436"/>
      <c r="AA111" s="444"/>
      <c r="AB111" s="441"/>
      <c r="AC111" s="435"/>
      <c r="AD111" s="436"/>
      <c r="AE111" s="444"/>
      <c r="AF111" s="445"/>
      <c r="AG111" s="440"/>
      <c r="AH111" s="436"/>
      <c r="AI111" s="447"/>
    </row>
    <row r="112" spans="3:102" x14ac:dyDescent="0.15">
      <c r="D112" s="434"/>
      <c r="E112" s="435"/>
      <c r="F112" s="436"/>
      <c r="G112" s="437"/>
      <c r="H112" s="434"/>
      <c r="I112" s="435"/>
      <c r="J112" s="436"/>
      <c r="K112" s="437"/>
      <c r="L112" s="434"/>
      <c r="M112" s="435"/>
      <c r="N112" s="436"/>
      <c r="O112" s="437"/>
      <c r="P112" s="448"/>
      <c r="Q112" s="440"/>
      <c r="R112" s="436"/>
      <c r="S112" s="439"/>
      <c r="T112" s="434"/>
      <c r="U112" s="435"/>
      <c r="V112" s="436"/>
      <c r="W112" s="437"/>
      <c r="X112" s="434"/>
      <c r="Y112" s="435"/>
      <c r="Z112" s="436"/>
      <c r="AA112" s="437"/>
      <c r="AB112" s="434"/>
      <c r="AC112" s="435"/>
      <c r="AD112" s="436"/>
      <c r="AE112" s="437"/>
      <c r="AF112" s="448"/>
      <c r="AG112" s="440"/>
      <c r="AH112" s="436"/>
      <c r="AI112" s="439"/>
    </row>
    <row r="113" spans="4:35" x14ac:dyDescent="0.15">
      <c r="D113" s="434"/>
      <c r="E113" s="449"/>
      <c r="F113" s="449"/>
      <c r="G113" s="449"/>
      <c r="H113" s="434"/>
      <c r="I113" s="435"/>
      <c r="J113" s="436"/>
      <c r="K113" s="437"/>
      <c r="L113" s="434"/>
      <c r="M113" s="435"/>
      <c r="N113" s="436"/>
      <c r="O113" s="437"/>
      <c r="P113" s="448"/>
      <c r="Q113" s="440"/>
      <c r="R113" s="436"/>
      <c r="S113" s="439"/>
      <c r="T113" s="434"/>
      <c r="U113" s="450"/>
      <c r="V113" s="450"/>
      <c r="W113" s="450"/>
      <c r="X113" s="434"/>
      <c r="Y113" s="435"/>
      <c r="Z113" s="436"/>
      <c r="AA113" s="437"/>
      <c r="AB113" s="434"/>
      <c r="AC113" s="435"/>
      <c r="AD113" s="436"/>
      <c r="AE113" s="437"/>
      <c r="AF113" s="448"/>
      <c r="AG113" s="440"/>
      <c r="AH113" s="436"/>
      <c r="AI113" s="439"/>
    </row>
    <row r="114" spans="4:35" x14ac:dyDescent="0.15">
      <c r="D114" s="441"/>
      <c r="E114" s="442"/>
      <c r="F114" s="443"/>
      <c r="G114" s="444"/>
      <c r="H114" s="441"/>
      <c r="I114" s="442"/>
      <c r="J114" s="443"/>
      <c r="K114" s="444"/>
      <c r="L114" s="441"/>
      <c r="M114" s="442"/>
      <c r="N114" s="443"/>
      <c r="O114" s="444"/>
      <c r="P114" s="445"/>
      <c r="Q114" s="446"/>
      <c r="R114" s="443"/>
      <c r="S114" s="447"/>
      <c r="T114" s="441"/>
      <c r="U114" s="442"/>
      <c r="V114" s="443"/>
      <c r="W114" s="444"/>
      <c r="X114" s="441"/>
      <c r="Y114" s="442"/>
      <c r="Z114" s="443"/>
      <c r="AA114" s="444"/>
      <c r="AB114" s="441"/>
      <c r="AC114" s="442"/>
      <c r="AD114" s="443"/>
      <c r="AE114" s="444"/>
      <c r="AF114" s="445"/>
      <c r="AG114" s="446"/>
      <c r="AH114" s="443"/>
      <c r="AI114" s="447"/>
    </row>
    <row r="115" spans="4:35" x14ac:dyDescent="0.15">
      <c r="D115" s="441"/>
      <c r="E115" s="435"/>
      <c r="F115" s="436"/>
      <c r="G115" s="444"/>
      <c r="H115" s="441"/>
      <c r="I115" s="435"/>
      <c r="J115" s="436"/>
      <c r="K115" s="444"/>
      <c r="L115" s="441"/>
      <c r="M115" s="435"/>
      <c r="N115" s="436"/>
      <c r="O115" s="444"/>
      <c r="P115" s="445"/>
      <c r="Q115" s="440"/>
      <c r="R115" s="436"/>
      <c r="S115" s="447"/>
      <c r="T115" s="441"/>
      <c r="U115" s="435"/>
      <c r="V115" s="436"/>
      <c r="W115" s="444"/>
      <c r="X115" s="441"/>
      <c r="Y115" s="435"/>
      <c r="Z115" s="436"/>
      <c r="AA115" s="444"/>
      <c r="AB115" s="441"/>
      <c r="AC115" s="435"/>
      <c r="AD115" s="436"/>
      <c r="AE115" s="444"/>
      <c r="AF115" s="445"/>
      <c r="AG115" s="440"/>
      <c r="AH115" s="436"/>
      <c r="AI115" s="447"/>
    </row>
    <row r="116" spans="4:35" x14ac:dyDescent="0.15">
      <c r="D116" s="441"/>
      <c r="E116" s="449"/>
      <c r="F116" s="449"/>
      <c r="G116" s="449"/>
      <c r="H116" s="441"/>
      <c r="I116" s="435"/>
      <c r="J116" s="436"/>
      <c r="K116" s="444"/>
      <c r="L116" s="441"/>
      <c r="M116" s="435"/>
      <c r="N116" s="436"/>
      <c r="O116" s="444"/>
      <c r="P116" s="445"/>
      <c r="Q116" s="440"/>
      <c r="R116" s="436"/>
      <c r="S116" s="447"/>
      <c r="T116" s="441"/>
      <c r="U116" s="450"/>
      <c r="V116" s="450"/>
      <c r="W116" s="450"/>
      <c r="X116" s="441"/>
      <c r="Y116" s="435"/>
      <c r="Z116" s="436"/>
      <c r="AA116" s="444"/>
      <c r="AB116" s="441"/>
      <c r="AC116" s="435"/>
      <c r="AD116" s="436"/>
      <c r="AE116" s="444"/>
      <c r="AF116" s="445"/>
      <c r="AG116" s="440"/>
      <c r="AH116" s="436"/>
      <c r="AI116" s="447"/>
    </row>
    <row r="117" spans="4:35" x14ac:dyDescent="0.15">
      <c r="D117" s="434"/>
      <c r="E117" s="435"/>
      <c r="F117" s="436"/>
      <c r="G117" s="437"/>
      <c r="H117" s="434"/>
      <c r="I117" s="442"/>
      <c r="J117" s="436"/>
      <c r="K117" s="444"/>
      <c r="L117" s="434"/>
      <c r="M117" s="435"/>
      <c r="N117" s="436"/>
      <c r="O117" s="437"/>
      <c r="P117" s="448"/>
      <c r="Q117" s="440"/>
      <c r="R117" s="436"/>
      <c r="S117" s="439"/>
      <c r="T117" s="434"/>
      <c r="U117" s="435"/>
      <c r="V117" s="436"/>
      <c r="W117" s="437"/>
      <c r="X117" s="434"/>
      <c r="Y117" s="442"/>
      <c r="Z117" s="436"/>
      <c r="AA117" s="444"/>
      <c r="AB117" s="434"/>
      <c r="AC117" s="435"/>
      <c r="AD117" s="436"/>
      <c r="AE117" s="437"/>
      <c r="AF117" s="448"/>
      <c r="AG117" s="440"/>
      <c r="AH117" s="436"/>
      <c r="AI117" s="439"/>
    </row>
    <row r="118" spans="4:35" x14ac:dyDescent="0.15">
      <c r="D118" s="441"/>
      <c r="E118" s="442"/>
      <c r="F118" s="443"/>
      <c r="G118" s="444"/>
      <c r="H118" s="441"/>
      <c r="I118" s="442"/>
      <c r="J118" s="443"/>
      <c r="K118" s="444"/>
      <c r="L118" s="441"/>
      <c r="M118" s="442"/>
      <c r="N118" s="443"/>
      <c r="O118" s="444"/>
      <c r="P118" s="445"/>
      <c r="Q118" s="446"/>
      <c r="R118" s="443"/>
      <c r="S118" s="447"/>
      <c r="T118" s="441"/>
      <c r="U118" s="442"/>
      <c r="V118" s="443"/>
      <c r="W118" s="444"/>
      <c r="X118" s="441"/>
      <c r="Y118" s="442"/>
      <c r="Z118" s="443"/>
      <c r="AA118" s="444"/>
      <c r="AB118" s="441"/>
      <c r="AC118" s="442"/>
      <c r="AD118" s="443"/>
      <c r="AE118" s="444"/>
      <c r="AF118" s="445"/>
      <c r="AG118" s="446"/>
      <c r="AH118" s="443"/>
      <c r="AI118" s="447"/>
    </row>
    <row r="119" spans="4:35" x14ac:dyDescent="0.15">
      <c r="D119" s="441"/>
      <c r="E119" s="442"/>
      <c r="F119" s="443"/>
      <c r="G119" s="444"/>
      <c r="H119" s="441"/>
      <c r="I119" s="435"/>
      <c r="J119" s="436"/>
      <c r="K119" s="437"/>
      <c r="L119" s="441"/>
      <c r="M119" s="442"/>
      <c r="N119" s="443"/>
      <c r="O119" s="444"/>
      <c r="P119" s="445"/>
      <c r="Q119" s="446"/>
      <c r="R119" s="436"/>
      <c r="S119" s="447"/>
      <c r="T119" s="441"/>
      <c r="U119" s="442"/>
      <c r="V119" s="443"/>
      <c r="W119" s="444"/>
      <c r="X119" s="441"/>
      <c r="Y119" s="435"/>
      <c r="Z119" s="436"/>
      <c r="AA119" s="437"/>
      <c r="AB119" s="441"/>
      <c r="AC119" s="442"/>
      <c r="AD119" s="443"/>
      <c r="AE119" s="444"/>
      <c r="AF119" s="445"/>
      <c r="AG119" s="446"/>
      <c r="AH119" s="436"/>
      <c r="AI119" s="447"/>
    </row>
    <row r="120" spans="4:35" x14ac:dyDescent="0.15">
      <c r="D120" s="434"/>
      <c r="E120" s="435"/>
      <c r="F120" s="436"/>
      <c r="G120" s="437"/>
      <c r="H120" s="434"/>
      <c r="I120" s="435"/>
      <c r="J120" s="436"/>
      <c r="K120" s="437"/>
      <c r="L120" s="434"/>
      <c r="M120" s="435"/>
      <c r="N120" s="436"/>
      <c r="O120" s="437"/>
      <c r="P120" s="448"/>
      <c r="Q120" s="440"/>
      <c r="R120" s="436"/>
      <c r="S120" s="439"/>
      <c r="T120" s="434"/>
      <c r="U120" s="435"/>
      <c r="V120" s="436"/>
      <c r="W120" s="437"/>
      <c r="X120" s="434"/>
      <c r="Y120" s="435"/>
      <c r="Z120" s="436"/>
      <c r="AA120" s="437"/>
      <c r="AB120" s="434"/>
      <c r="AC120" s="435"/>
      <c r="AD120" s="436"/>
      <c r="AE120" s="437"/>
      <c r="AF120" s="448"/>
      <c r="AG120" s="440"/>
      <c r="AH120" s="436"/>
      <c r="AI120" s="439"/>
    </row>
    <row r="121" spans="4:35" x14ac:dyDescent="0.15">
      <c r="D121" s="434"/>
      <c r="E121" s="435"/>
      <c r="F121" s="436"/>
      <c r="G121" s="437"/>
      <c r="H121" s="434"/>
      <c r="I121" s="442"/>
      <c r="J121" s="443"/>
      <c r="K121" s="444"/>
      <c r="L121" s="434"/>
      <c r="M121" s="435"/>
      <c r="N121" s="436"/>
      <c r="O121" s="437"/>
      <c r="P121" s="448"/>
      <c r="Q121" s="440"/>
      <c r="R121" s="443"/>
      <c r="S121" s="439"/>
      <c r="T121" s="434"/>
      <c r="U121" s="435"/>
      <c r="V121" s="436"/>
      <c r="W121" s="437"/>
      <c r="X121" s="434"/>
      <c r="Y121" s="442"/>
      <c r="Z121" s="443"/>
      <c r="AA121" s="444"/>
      <c r="AB121" s="434"/>
      <c r="AC121" s="435"/>
      <c r="AD121" s="436"/>
      <c r="AE121" s="437"/>
      <c r="AF121" s="448"/>
      <c r="AG121" s="440"/>
      <c r="AH121" s="443"/>
      <c r="AI121" s="439"/>
    </row>
    <row r="122" spans="4:35" x14ac:dyDescent="0.15">
      <c r="D122" s="441"/>
      <c r="E122" s="442"/>
      <c r="F122" s="443"/>
      <c r="G122" s="444"/>
      <c r="H122" s="441"/>
      <c r="I122" s="435"/>
      <c r="J122" s="436"/>
      <c r="K122" s="444"/>
      <c r="L122" s="441"/>
      <c r="M122" s="442"/>
      <c r="N122" s="443"/>
      <c r="O122" s="444"/>
      <c r="P122" s="445"/>
      <c r="Q122" s="446"/>
      <c r="R122" s="436"/>
      <c r="S122" s="447"/>
      <c r="T122" s="441"/>
      <c r="U122" s="442"/>
      <c r="V122" s="443"/>
      <c r="W122" s="444"/>
      <c r="X122" s="441"/>
      <c r="Y122" s="435"/>
      <c r="Z122" s="436"/>
      <c r="AA122" s="444"/>
      <c r="AB122" s="441"/>
      <c r="AC122" s="442"/>
      <c r="AD122" s="443"/>
      <c r="AE122" s="444"/>
      <c r="AF122" s="445"/>
      <c r="AG122" s="446"/>
      <c r="AH122" s="436"/>
      <c r="AI122" s="447"/>
    </row>
    <row r="123" spans="4:35" x14ac:dyDescent="0.15">
      <c r="D123" s="441"/>
      <c r="E123" s="435"/>
      <c r="F123" s="436"/>
      <c r="G123" s="444"/>
      <c r="H123" s="441"/>
      <c r="I123" s="435"/>
      <c r="J123" s="443"/>
      <c r="K123" s="437"/>
      <c r="L123" s="441"/>
      <c r="M123" s="435"/>
      <c r="N123" s="436"/>
      <c r="O123" s="444"/>
      <c r="P123" s="445"/>
      <c r="Q123" s="440"/>
      <c r="R123" s="443"/>
      <c r="S123" s="447"/>
      <c r="T123" s="441"/>
      <c r="U123" s="435"/>
      <c r="V123" s="436"/>
      <c r="W123" s="444"/>
      <c r="X123" s="441"/>
      <c r="Y123" s="435"/>
      <c r="Z123" s="443"/>
      <c r="AA123" s="437"/>
      <c r="AB123" s="441"/>
      <c r="AC123" s="435"/>
      <c r="AD123" s="436"/>
      <c r="AE123" s="444"/>
      <c r="AF123" s="445"/>
      <c r="AG123" s="440"/>
      <c r="AH123" s="443"/>
      <c r="AI123" s="447"/>
    </row>
    <row r="124" spans="4:35" x14ac:dyDescent="0.15">
      <c r="D124" s="434"/>
      <c r="E124" s="435"/>
      <c r="F124" s="436"/>
      <c r="G124" s="437"/>
      <c r="H124" s="434"/>
      <c r="I124" s="435"/>
      <c r="J124" s="436"/>
      <c r="K124" s="437"/>
      <c r="L124" s="434"/>
      <c r="M124" s="435"/>
      <c r="N124" s="436"/>
      <c r="O124" s="437"/>
      <c r="P124" s="448"/>
      <c r="Q124" s="440"/>
      <c r="R124" s="436"/>
      <c r="S124" s="439"/>
      <c r="T124" s="434"/>
      <c r="U124" s="435"/>
      <c r="V124" s="436"/>
      <c r="W124" s="437"/>
      <c r="X124" s="434"/>
      <c r="Y124" s="435"/>
      <c r="Z124" s="436"/>
      <c r="AA124" s="437"/>
      <c r="AB124" s="434"/>
      <c r="AC124" s="435"/>
      <c r="AD124" s="436"/>
      <c r="AE124" s="437"/>
      <c r="AF124" s="448"/>
      <c r="AG124" s="440"/>
      <c r="AH124" s="436"/>
      <c r="AI124" s="439"/>
    </row>
    <row r="125" spans="4:35" x14ac:dyDescent="0.15">
      <c r="D125" s="434"/>
      <c r="E125" s="435"/>
      <c r="F125" s="436"/>
      <c r="G125" s="437"/>
      <c r="H125" s="434"/>
      <c r="I125" s="442"/>
      <c r="J125" s="443"/>
      <c r="K125" s="444"/>
      <c r="L125" s="434"/>
      <c r="M125" s="435"/>
      <c r="N125" s="436"/>
      <c r="O125" s="437"/>
      <c r="P125" s="448"/>
      <c r="Q125" s="440"/>
      <c r="R125" s="443"/>
      <c r="S125" s="439"/>
      <c r="T125" s="434"/>
      <c r="U125" s="435"/>
      <c r="V125" s="436"/>
      <c r="W125" s="437"/>
      <c r="X125" s="434"/>
      <c r="Y125" s="442"/>
      <c r="Z125" s="443"/>
      <c r="AA125" s="444"/>
      <c r="AB125" s="434"/>
      <c r="AC125" s="435"/>
      <c r="AD125" s="436"/>
      <c r="AE125" s="437"/>
      <c r="AF125" s="448"/>
      <c r="AG125" s="440"/>
      <c r="AH125" s="443"/>
      <c r="AI125" s="439"/>
    </row>
    <row r="126" spans="4:35" x14ac:dyDescent="0.15">
      <c r="D126" s="441"/>
      <c r="E126" s="442"/>
      <c r="F126" s="443"/>
      <c r="G126" s="444"/>
      <c r="H126" s="441"/>
      <c r="I126" s="435"/>
      <c r="J126" s="436"/>
      <c r="K126" s="444"/>
      <c r="L126" s="441"/>
      <c r="M126" s="442"/>
      <c r="N126" s="443"/>
      <c r="O126" s="444"/>
      <c r="P126" s="445"/>
      <c r="Q126" s="446"/>
      <c r="R126" s="436"/>
      <c r="S126" s="447"/>
      <c r="T126" s="441"/>
      <c r="U126" s="442"/>
      <c r="V126" s="443"/>
      <c r="W126" s="444"/>
      <c r="X126" s="441"/>
      <c r="Y126" s="435"/>
      <c r="Z126" s="436"/>
      <c r="AA126" s="444"/>
      <c r="AB126" s="441"/>
      <c r="AC126" s="442"/>
      <c r="AD126" s="443"/>
      <c r="AE126" s="444"/>
      <c r="AF126" s="445"/>
      <c r="AG126" s="446"/>
      <c r="AH126" s="436"/>
      <c r="AI126" s="447"/>
    </row>
    <row r="127" spans="4:35" x14ac:dyDescent="0.15">
      <c r="D127" s="441"/>
      <c r="E127" s="435"/>
      <c r="F127" s="436"/>
      <c r="G127" s="444"/>
      <c r="H127" s="441"/>
      <c r="I127" s="435"/>
      <c r="J127" s="436"/>
      <c r="K127" s="437"/>
      <c r="L127" s="441"/>
      <c r="M127" s="435"/>
      <c r="N127" s="436"/>
      <c r="O127" s="444"/>
      <c r="P127" s="445"/>
      <c r="Q127" s="440"/>
      <c r="R127" s="436"/>
      <c r="S127" s="447"/>
      <c r="T127" s="441"/>
      <c r="U127" s="435"/>
      <c r="V127" s="436"/>
      <c r="W127" s="444"/>
      <c r="X127" s="441"/>
      <c r="Y127" s="435"/>
      <c r="Z127" s="436"/>
      <c r="AA127" s="437"/>
      <c r="AB127" s="441"/>
      <c r="AC127" s="435"/>
      <c r="AD127" s="436"/>
      <c r="AE127" s="444"/>
      <c r="AF127" s="445"/>
      <c r="AG127" s="440"/>
      <c r="AH127" s="436"/>
      <c r="AI127" s="447"/>
    </row>
    <row r="128" spans="4:35" x14ac:dyDescent="0.15">
      <c r="D128" s="434"/>
      <c r="E128" s="435"/>
      <c r="F128" s="436"/>
      <c r="G128" s="437"/>
      <c r="H128" s="434"/>
      <c r="I128" s="435"/>
      <c r="J128" s="436"/>
      <c r="K128" s="437"/>
      <c r="L128" s="434"/>
      <c r="M128" s="435"/>
      <c r="N128" s="436"/>
      <c r="O128" s="437"/>
      <c r="P128" s="448"/>
      <c r="Q128" s="440"/>
      <c r="R128" s="440"/>
      <c r="S128" s="439"/>
      <c r="T128" s="434"/>
      <c r="U128" s="435"/>
      <c r="V128" s="436"/>
      <c r="W128" s="437"/>
      <c r="X128" s="434"/>
      <c r="Y128" s="435"/>
      <c r="Z128" s="436"/>
      <c r="AA128" s="437"/>
      <c r="AB128" s="434"/>
      <c r="AC128" s="435"/>
      <c r="AD128" s="436"/>
      <c r="AE128" s="437"/>
      <c r="AF128" s="448"/>
      <c r="AG128" s="440"/>
      <c r="AH128" s="440"/>
      <c r="AI128" s="439"/>
    </row>
    <row r="129" spans="3:99" x14ac:dyDescent="0.15">
      <c r="D129" s="434"/>
      <c r="E129" s="435"/>
      <c r="F129" s="436"/>
      <c r="G129" s="437"/>
      <c r="H129" s="434"/>
      <c r="I129" s="435"/>
      <c r="J129" s="436"/>
      <c r="K129" s="437"/>
      <c r="L129" s="434"/>
      <c r="M129" s="435"/>
      <c r="N129" s="436"/>
      <c r="O129" s="437"/>
      <c r="P129" s="448"/>
      <c r="Q129" s="440"/>
      <c r="R129" s="440"/>
      <c r="S129" s="439"/>
      <c r="T129" s="434"/>
      <c r="U129" s="435"/>
      <c r="V129" s="436"/>
      <c r="W129" s="437"/>
      <c r="X129" s="434"/>
      <c r="Y129" s="435"/>
      <c r="Z129" s="436"/>
      <c r="AA129" s="437"/>
      <c r="AB129" s="434"/>
      <c r="AC129" s="435"/>
      <c r="AD129" s="436"/>
      <c r="AE129" s="437"/>
      <c r="AF129" s="448"/>
      <c r="AG129" s="440"/>
      <c r="AH129" s="440"/>
      <c r="AI129" s="439"/>
    </row>
    <row r="130" spans="3:99" x14ac:dyDescent="0.15">
      <c r="D130" s="441"/>
      <c r="E130" s="442"/>
      <c r="F130" s="436"/>
      <c r="G130" s="444"/>
      <c r="H130" s="441"/>
      <c r="I130" s="442"/>
      <c r="J130" s="443"/>
      <c r="K130" s="444"/>
      <c r="L130" s="441"/>
      <c r="M130" s="442"/>
      <c r="N130" s="436"/>
      <c r="O130" s="444"/>
      <c r="P130" s="445"/>
      <c r="Q130" s="440"/>
      <c r="R130" s="440"/>
      <c r="S130" s="447"/>
      <c r="T130" s="441"/>
      <c r="U130" s="442"/>
      <c r="V130" s="436"/>
      <c r="W130" s="444"/>
      <c r="X130" s="441"/>
      <c r="Y130" s="442"/>
      <c r="Z130" s="443"/>
      <c r="AA130" s="444"/>
      <c r="AB130" s="441"/>
      <c r="AC130" s="442"/>
      <c r="AD130" s="436"/>
      <c r="AE130" s="444"/>
      <c r="AF130" s="445"/>
      <c r="AG130" s="440"/>
      <c r="AH130" s="440"/>
      <c r="AI130" s="447"/>
    </row>
    <row r="131" spans="3:99" x14ac:dyDescent="0.15">
      <c r="D131" s="441"/>
      <c r="E131" s="435"/>
      <c r="F131" s="436"/>
      <c r="G131" s="444"/>
      <c r="H131" s="441"/>
      <c r="I131" s="435"/>
      <c r="J131" s="436"/>
      <c r="K131" s="444"/>
      <c r="L131" s="441"/>
      <c r="M131" s="435"/>
      <c r="N131" s="436"/>
      <c r="O131" s="444"/>
      <c r="P131" s="445"/>
      <c r="Q131" s="440"/>
      <c r="R131" s="440"/>
      <c r="S131" s="447"/>
      <c r="T131" s="441"/>
      <c r="U131" s="435"/>
      <c r="V131" s="436"/>
      <c r="W131" s="444"/>
      <c r="X131" s="441"/>
      <c r="Y131" s="435"/>
      <c r="Z131" s="436"/>
      <c r="AA131" s="444"/>
      <c r="AB131" s="441"/>
      <c r="AC131" s="435"/>
      <c r="AD131" s="436"/>
      <c r="AE131" s="444"/>
      <c r="AF131" s="445"/>
      <c r="AG131" s="440"/>
      <c r="AH131" s="440"/>
      <c r="AI131" s="447"/>
    </row>
    <row r="132" spans="3:99" x14ac:dyDescent="0.15">
      <c r="D132" s="444"/>
      <c r="E132" s="435"/>
      <c r="F132" s="436"/>
      <c r="G132" s="444"/>
      <c r="H132" s="441"/>
      <c r="I132" s="451"/>
      <c r="J132" s="452"/>
      <c r="K132" s="441"/>
      <c r="L132" s="441"/>
      <c r="M132" s="435"/>
      <c r="N132" s="436"/>
      <c r="O132" s="444"/>
      <c r="P132" s="445"/>
      <c r="Q132" s="440"/>
      <c r="R132" s="440"/>
      <c r="S132" s="447"/>
      <c r="T132" s="444"/>
      <c r="U132" s="435"/>
      <c r="V132" s="436"/>
      <c r="W132" s="444"/>
      <c r="X132" s="441"/>
      <c r="Y132" s="451"/>
      <c r="Z132" s="452"/>
      <c r="AA132" s="441"/>
      <c r="AB132" s="441"/>
      <c r="AC132" s="435"/>
      <c r="AD132" s="436"/>
      <c r="AE132" s="444"/>
      <c r="AF132" s="445"/>
      <c r="AG132" s="440"/>
      <c r="AH132" s="440"/>
      <c r="AI132" s="447"/>
    </row>
    <row r="133" spans="3:99" x14ac:dyDescent="0.15">
      <c r="D133" s="437"/>
      <c r="E133" s="435"/>
      <c r="F133" s="436"/>
      <c r="G133" s="437"/>
      <c r="H133" s="434"/>
      <c r="I133" s="451"/>
      <c r="J133" s="452"/>
      <c r="K133" s="434"/>
      <c r="L133" s="434"/>
      <c r="M133" s="435"/>
      <c r="N133" s="436"/>
      <c r="O133" s="437"/>
      <c r="P133" s="445"/>
      <c r="Q133" s="440"/>
      <c r="R133" s="440"/>
      <c r="S133" s="439"/>
      <c r="T133" s="437"/>
      <c r="U133" s="435"/>
      <c r="V133" s="436"/>
      <c r="W133" s="437"/>
      <c r="X133" s="434"/>
      <c r="Y133" s="451"/>
      <c r="Z133" s="452"/>
      <c r="AA133" s="434"/>
      <c r="AB133" s="434"/>
      <c r="AC133" s="435"/>
      <c r="AD133" s="436"/>
      <c r="AE133" s="437"/>
      <c r="AF133" s="445"/>
      <c r="AG133" s="440"/>
      <c r="AH133" s="440"/>
      <c r="AI133" s="439"/>
    </row>
    <row r="134" spans="3:99" x14ac:dyDescent="0.15">
      <c r="D134" s="444"/>
      <c r="E134" s="442"/>
      <c r="F134" s="443"/>
      <c r="G134" s="444"/>
      <c r="H134" s="441"/>
      <c r="I134" s="442"/>
      <c r="J134" s="443"/>
      <c r="K134" s="444"/>
      <c r="L134" s="444"/>
      <c r="M134" s="442"/>
      <c r="N134" s="443"/>
      <c r="O134" s="444"/>
      <c r="P134" s="445"/>
      <c r="Q134" s="446"/>
      <c r="R134" s="436"/>
      <c r="S134" s="447"/>
      <c r="T134" s="444"/>
      <c r="U134" s="442"/>
      <c r="V134" s="443"/>
      <c r="W134" s="444"/>
      <c r="X134" s="441"/>
      <c r="Y134" s="442"/>
      <c r="Z134" s="443"/>
      <c r="AA134" s="444"/>
      <c r="AB134" s="444"/>
      <c r="AC134" s="442"/>
      <c r="AD134" s="443"/>
      <c r="AE134" s="444"/>
      <c r="AF134" s="445"/>
      <c r="AG134" s="446"/>
      <c r="AH134" s="436"/>
      <c r="AI134" s="447"/>
    </row>
    <row r="135" spans="3:99" x14ac:dyDescent="0.15">
      <c r="D135" s="444"/>
      <c r="E135" s="435"/>
      <c r="F135" s="436"/>
      <c r="G135" s="444"/>
      <c r="H135" s="441"/>
      <c r="I135" s="435"/>
      <c r="J135" s="436"/>
      <c r="K135" s="444"/>
      <c r="L135" s="444"/>
      <c r="M135" s="435"/>
      <c r="N135" s="436"/>
      <c r="O135" s="444"/>
      <c r="P135" s="445"/>
      <c r="Q135" s="440"/>
      <c r="R135" s="440"/>
      <c r="S135" s="447"/>
      <c r="T135" s="444"/>
      <c r="U135" s="435"/>
      <c r="V135" s="436"/>
      <c r="W135" s="444"/>
      <c r="X135" s="441"/>
      <c r="Y135" s="435"/>
      <c r="Z135" s="436"/>
      <c r="AA135" s="444"/>
      <c r="AB135" s="444"/>
      <c r="AC135" s="435"/>
      <c r="AD135" s="436"/>
      <c r="AE135" s="444"/>
      <c r="AF135" s="445"/>
      <c r="AG135" s="440"/>
      <c r="AH135" s="440"/>
      <c r="AI135" s="447"/>
    </row>
    <row r="136" spans="3:99" ht="15.75" x14ac:dyDescent="0.15">
      <c r="D136" s="453"/>
      <c r="E136" s="454"/>
      <c r="F136" s="455"/>
      <c r="G136" s="454"/>
      <c r="H136" s="453"/>
      <c r="I136" s="454"/>
      <c r="J136" s="455"/>
      <c r="K136" s="454"/>
      <c r="L136" s="453"/>
      <c r="M136" s="454"/>
      <c r="N136" s="455"/>
      <c r="O136" s="454"/>
      <c r="P136" s="453"/>
      <c r="Q136" s="454"/>
      <c r="R136" s="455"/>
      <c r="S136" s="454"/>
      <c r="T136" s="453"/>
      <c r="U136" s="454"/>
      <c r="V136" s="455"/>
      <c r="W136" s="454"/>
      <c r="X136" s="453"/>
      <c r="Y136" s="454"/>
      <c r="Z136" s="455"/>
      <c r="AA136" s="454"/>
      <c r="AB136" s="453"/>
      <c r="AC136" s="454"/>
      <c r="AD136" s="455"/>
      <c r="AE136" s="454"/>
      <c r="AF136" s="453"/>
      <c r="AG136" s="454"/>
      <c r="AH136" s="455"/>
      <c r="AI136" s="454"/>
      <c r="AJ136" s="281"/>
      <c r="AK136" s="281"/>
      <c r="AL136" s="281"/>
      <c r="AM136" s="281"/>
      <c r="AN136" s="281"/>
      <c r="AO136" s="281"/>
      <c r="AP136" s="281"/>
      <c r="AQ136" s="281"/>
      <c r="AR136" s="281"/>
      <c r="AS136" s="281"/>
      <c r="AT136" s="281"/>
      <c r="AU136" s="281"/>
      <c r="AV136" s="281"/>
      <c r="AW136" s="281"/>
      <c r="AX136" s="281"/>
      <c r="AY136" s="281"/>
      <c r="AZ136" s="281"/>
      <c r="BA136" s="281"/>
      <c r="BB136" s="281"/>
      <c r="BC136" s="281"/>
      <c r="BD136" s="281"/>
      <c r="BE136" s="281"/>
      <c r="BF136" s="281"/>
      <c r="BG136" s="281"/>
      <c r="BH136" s="281"/>
      <c r="BI136" s="281"/>
      <c r="BJ136" s="281"/>
      <c r="BK136" s="281"/>
      <c r="BL136" s="281"/>
      <c r="BM136" s="281"/>
      <c r="BN136" s="281"/>
      <c r="BO136" s="281"/>
      <c r="BP136" s="281"/>
      <c r="BQ136" s="281"/>
      <c r="BR136" s="281"/>
      <c r="BS136" s="281"/>
      <c r="BT136" s="281"/>
      <c r="BU136" s="281"/>
      <c r="BV136" s="281"/>
      <c r="BW136" s="281"/>
      <c r="BX136" s="281"/>
      <c r="BY136" s="281"/>
      <c r="BZ136" s="281"/>
      <c r="CA136" s="281"/>
      <c r="CB136" s="281"/>
      <c r="CC136" s="281"/>
      <c r="CD136" s="281"/>
      <c r="CE136" s="281"/>
      <c r="CF136" s="281"/>
      <c r="CG136" s="281"/>
      <c r="CH136" s="281"/>
      <c r="CI136" s="281"/>
      <c r="CJ136" s="281"/>
      <c r="CK136" s="281"/>
      <c r="CL136" s="281"/>
      <c r="CM136" s="281"/>
      <c r="CN136" s="281"/>
      <c r="CO136" s="281"/>
      <c r="CP136" s="281"/>
      <c r="CQ136" s="281"/>
      <c r="CR136" s="281"/>
      <c r="CS136" s="281"/>
      <c r="CT136" s="281"/>
      <c r="CU136" s="281"/>
    </row>
    <row r="137" spans="3:99" x14ac:dyDescent="0.15">
      <c r="C137" s="422"/>
      <c r="D137" s="424"/>
      <c r="E137" s="425"/>
      <c r="F137" s="426"/>
      <c r="G137" s="427"/>
      <c r="H137" s="427"/>
      <c r="I137" s="428"/>
      <c r="J137" s="429"/>
      <c r="K137" s="430"/>
      <c r="L137" s="430"/>
      <c r="M137" s="428"/>
      <c r="N137" s="429"/>
      <c r="O137" s="430"/>
      <c r="P137" s="430"/>
      <c r="Q137" s="428"/>
      <c r="R137" s="429"/>
      <c r="S137" s="430"/>
      <c r="T137" s="430"/>
      <c r="U137" s="428"/>
      <c r="V137" s="429"/>
      <c r="W137" s="430"/>
      <c r="X137" s="430"/>
      <c r="Y137" s="428"/>
      <c r="Z137" s="429"/>
      <c r="AA137" s="430"/>
      <c r="AB137" s="430"/>
      <c r="AC137" s="428"/>
      <c r="AD137" s="429"/>
      <c r="AE137" s="430"/>
      <c r="AF137" s="430"/>
      <c r="AG137" s="428"/>
      <c r="AH137" s="429"/>
      <c r="AI137" s="430"/>
    </row>
    <row r="138" spans="3:99" x14ac:dyDescent="0.15">
      <c r="C138" s="422"/>
      <c r="D138" s="424"/>
      <c r="E138" s="425"/>
      <c r="F138" s="426"/>
      <c r="G138" s="427"/>
      <c r="H138" s="427"/>
      <c r="I138" s="428"/>
      <c r="J138" s="429"/>
      <c r="K138" s="430"/>
      <c r="L138" s="430"/>
      <c r="M138" s="428"/>
      <c r="N138" s="429"/>
      <c r="O138" s="430"/>
      <c r="P138" s="430"/>
      <c r="Q138" s="428"/>
      <c r="R138" s="429"/>
      <c r="S138" s="430"/>
      <c r="T138" s="430"/>
      <c r="U138" s="428"/>
      <c r="V138" s="429"/>
      <c r="W138" s="430"/>
      <c r="X138" s="430"/>
      <c r="Y138" s="428"/>
      <c r="Z138" s="429"/>
      <c r="AA138" s="430"/>
      <c r="AB138" s="430"/>
      <c r="AC138" s="428"/>
      <c r="AD138" s="429"/>
      <c r="AE138" s="430"/>
      <c r="AF138" s="430"/>
      <c r="AG138" s="428"/>
      <c r="AH138" s="429"/>
      <c r="AI138" s="430"/>
    </row>
    <row r="139" spans="3:99" x14ac:dyDescent="0.15">
      <c r="C139" s="422"/>
      <c r="D139" s="424"/>
      <c r="E139" s="425"/>
      <c r="F139" s="431"/>
      <c r="G139" s="432"/>
      <c r="H139" s="433"/>
      <c r="I139" s="428"/>
      <c r="J139" s="429"/>
      <c r="K139" s="433"/>
      <c r="L139" s="424"/>
      <c r="M139" s="425"/>
      <c r="N139" s="431"/>
      <c r="O139" s="432"/>
      <c r="P139" s="433"/>
      <c r="Q139" s="428"/>
      <c r="R139" s="429"/>
      <c r="S139" s="433"/>
      <c r="T139" s="424"/>
      <c r="U139" s="425"/>
      <c r="V139" s="431"/>
      <c r="W139" s="432"/>
      <c r="X139" s="433"/>
      <c r="Y139" s="428"/>
      <c r="Z139" s="429"/>
      <c r="AA139" s="433"/>
      <c r="AB139" s="424"/>
      <c r="AC139" s="425"/>
      <c r="AD139" s="431"/>
      <c r="AE139" s="432"/>
      <c r="AF139" s="433"/>
      <c r="AG139" s="428"/>
      <c r="AH139" s="429"/>
      <c r="AI139" s="433"/>
    </row>
    <row r="140" spans="3:99" x14ac:dyDescent="0.15">
      <c r="C140" s="422"/>
      <c r="D140" s="434"/>
      <c r="E140" s="435"/>
      <c r="F140" s="436"/>
      <c r="G140" s="437"/>
      <c r="H140" s="434"/>
      <c r="I140" s="438"/>
      <c r="J140" s="436"/>
      <c r="K140" s="437"/>
      <c r="L140" s="434"/>
      <c r="M140" s="435"/>
      <c r="N140" s="436"/>
      <c r="O140" s="437"/>
      <c r="P140" s="439"/>
      <c r="Q140" s="440"/>
      <c r="R140" s="440"/>
      <c r="S140" s="439"/>
      <c r="T140" s="434"/>
      <c r="U140" s="435"/>
      <c r="V140" s="436"/>
      <c r="W140" s="437"/>
      <c r="X140" s="434"/>
      <c r="Y140" s="438"/>
      <c r="Z140" s="436"/>
      <c r="AA140" s="437"/>
      <c r="AB140" s="434"/>
      <c r="AC140" s="435"/>
      <c r="AD140" s="436"/>
      <c r="AE140" s="437"/>
      <c r="AF140" s="439"/>
      <c r="AG140" s="440"/>
      <c r="AH140" s="440"/>
      <c r="AI140" s="439"/>
    </row>
    <row r="141" spans="3:99" x14ac:dyDescent="0.15">
      <c r="C141" s="422"/>
      <c r="D141" s="434"/>
      <c r="E141" s="435"/>
      <c r="F141" s="436"/>
      <c r="G141" s="437"/>
      <c r="H141" s="434"/>
      <c r="I141" s="435"/>
      <c r="J141" s="436"/>
      <c r="K141" s="437"/>
      <c r="L141" s="434"/>
      <c r="M141" s="435"/>
      <c r="N141" s="436"/>
      <c r="O141" s="437"/>
      <c r="P141" s="439"/>
      <c r="Q141" s="440"/>
      <c r="R141" s="440"/>
      <c r="S141" s="439"/>
      <c r="T141" s="434"/>
      <c r="U141" s="435"/>
      <c r="V141" s="436"/>
      <c r="W141" s="437"/>
      <c r="X141" s="434"/>
      <c r="Y141" s="435"/>
      <c r="Z141" s="436"/>
      <c r="AA141" s="437"/>
      <c r="AB141" s="434"/>
      <c r="AC141" s="435"/>
      <c r="AD141" s="436"/>
      <c r="AE141" s="437"/>
      <c r="AF141" s="439"/>
      <c r="AG141" s="440"/>
      <c r="AH141" s="440"/>
      <c r="AI141" s="439"/>
    </row>
    <row r="142" spans="3:99" x14ac:dyDescent="0.15">
      <c r="C142" s="422"/>
      <c r="D142" s="434"/>
      <c r="E142" s="435"/>
      <c r="F142" s="436"/>
      <c r="G142" s="437"/>
      <c r="H142" s="434"/>
      <c r="I142" s="435"/>
      <c r="J142" s="436"/>
      <c r="K142" s="437"/>
      <c r="L142" s="434"/>
      <c r="M142" s="435"/>
      <c r="N142" s="436"/>
      <c r="O142" s="437"/>
      <c r="P142" s="434"/>
      <c r="Q142" s="440"/>
      <c r="R142" s="436"/>
      <c r="S142" s="439"/>
      <c r="T142" s="434"/>
      <c r="U142" s="435"/>
      <c r="V142" s="436"/>
      <c r="W142" s="437"/>
      <c r="X142" s="434"/>
      <c r="Y142" s="435"/>
      <c r="Z142" s="436"/>
      <c r="AA142" s="437"/>
      <c r="AB142" s="434"/>
      <c r="AC142" s="435"/>
      <c r="AD142" s="436"/>
      <c r="AE142" s="437"/>
      <c r="AF142" s="434"/>
      <c r="AG142" s="440"/>
      <c r="AH142" s="436"/>
      <c r="AI142" s="439"/>
    </row>
    <row r="143" spans="3:99" x14ac:dyDescent="0.15">
      <c r="C143" s="422"/>
      <c r="D143" s="441"/>
      <c r="E143" s="442"/>
      <c r="F143" s="443"/>
      <c r="G143" s="444"/>
      <c r="H143" s="441"/>
      <c r="I143" s="442"/>
      <c r="J143" s="443"/>
      <c r="K143" s="444"/>
      <c r="L143" s="441"/>
      <c r="M143" s="442"/>
      <c r="N143" s="443"/>
      <c r="O143" s="444"/>
      <c r="P143" s="445"/>
      <c r="Q143" s="446"/>
      <c r="R143" s="443"/>
      <c r="S143" s="447"/>
      <c r="T143" s="441"/>
      <c r="U143" s="442"/>
      <c r="V143" s="443"/>
      <c r="W143" s="444"/>
      <c r="X143" s="441"/>
      <c r="Y143" s="442"/>
      <c r="Z143" s="443"/>
      <c r="AA143" s="444"/>
      <c r="AB143" s="441"/>
      <c r="AC143" s="442"/>
      <c r="AD143" s="443"/>
      <c r="AE143" s="444"/>
      <c r="AF143" s="445"/>
      <c r="AG143" s="446"/>
      <c r="AH143" s="443"/>
      <c r="AI143" s="447"/>
    </row>
    <row r="144" spans="3:99" x14ac:dyDescent="0.15">
      <c r="C144" s="422"/>
      <c r="D144" s="441"/>
      <c r="E144" s="435"/>
      <c r="F144" s="436"/>
      <c r="G144" s="444"/>
      <c r="H144" s="441"/>
      <c r="I144" s="435"/>
      <c r="J144" s="436"/>
      <c r="K144" s="444"/>
      <c r="L144" s="441"/>
      <c r="M144" s="435"/>
      <c r="N144" s="436"/>
      <c r="O144" s="444"/>
      <c r="P144" s="445"/>
      <c r="Q144" s="440"/>
      <c r="R144" s="436"/>
      <c r="S144" s="447"/>
      <c r="T144" s="441"/>
      <c r="U144" s="435"/>
      <c r="V144" s="436"/>
      <c r="W144" s="444"/>
      <c r="X144" s="441"/>
      <c r="Y144" s="435"/>
      <c r="Z144" s="436"/>
      <c r="AA144" s="444"/>
      <c r="AB144" s="441"/>
      <c r="AC144" s="435"/>
      <c r="AD144" s="436"/>
      <c r="AE144" s="444"/>
      <c r="AF144" s="445"/>
      <c r="AG144" s="440"/>
      <c r="AH144" s="436"/>
      <c r="AI144" s="447"/>
    </row>
    <row r="145" spans="3:35" x14ac:dyDescent="0.15">
      <c r="C145" s="422"/>
      <c r="D145" s="434"/>
      <c r="E145" s="435"/>
      <c r="F145" s="436"/>
      <c r="G145" s="437"/>
      <c r="H145" s="434"/>
      <c r="I145" s="435"/>
      <c r="J145" s="436"/>
      <c r="K145" s="437"/>
      <c r="L145" s="434"/>
      <c r="M145" s="435"/>
      <c r="N145" s="436"/>
      <c r="O145" s="437"/>
      <c r="P145" s="448"/>
      <c r="Q145" s="440"/>
      <c r="R145" s="436"/>
      <c r="S145" s="439"/>
      <c r="T145" s="434"/>
      <c r="U145" s="435"/>
      <c r="V145" s="436"/>
      <c r="W145" s="437"/>
      <c r="X145" s="434"/>
      <c r="Y145" s="435"/>
      <c r="Z145" s="436"/>
      <c r="AA145" s="437"/>
      <c r="AB145" s="434"/>
      <c r="AC145" s="435"/>
      <c r="AD145" s="436"/>
      <c r="AE145" s="437"/>
      <c r="AF145" s="448"/>
      <c r="AG145" s="440"/>
      <c r="AH145" s="436"/>
      <c r="AI145" s="439"/>
    </row>
    <row r="146" spans="3:35" x14ac:dyDescent="0.15">
      <c r="C146" s="422"/>
      <c r="D146" s="434"/>
      <c r="E146" s="449"/>
      <c r="F146" s="449"/>
      <c r="G146" s="449"/>
      <c r="H146" s="434"/>
      <c r="I146" s="435"/>
      <c r="J146" s="436"/>
      <c r="K146" s="437"/>
      <c r="L146" s="434"/>
      <c r="M146" s="435"/>
      <c r="N146" s="436"/>
      <c r="O146" s="437"/>
      <c r="P146" s="448"/>
      <c r="Q146" s="440"/>
      <c r="R146" s="436"/>
      <c r="S146" s="439"/>
      <c r="T146" s="434"/>
      <c r="U146" s="435"/>
      <c r="V146" s="436"/>
      <c r="W146" s="437"/>
      <c r="X146" s="434"/>
      <c r="Y146" s="435"/>
      <c r="Z146" s="436"/>
      <c r="AA146" s="437"/>
      <c r="AB146" s="434"/>
      <c r="AC146" s="435"/>
      <c r="AD146" s="436"/>
      <c r="AE146" s="437"/>
      <c r="AF146" s="448"/>
      <c r="AG146" s="440"/>
      <c r="AH146" s="436"/>
      <c r="AI146" s="439"/>
    </row>
    <row r="147" spans="3:35" x14ac:dyDescent="0.15">
      <c r="C147" s="422"/>
      <c r="D147" s="441"/>
      <c r="E147" s="442"/>
      <c r="F147" s="443"/>
      <c r="G147" s="444"/>
      <c r="H147" s="441"/>
      <c r="I147" s="442"/>
      <c r="J147" s="443"/>
      <c r="K147" s="444"/>
      <c r="L147" s="441"/>
      <c r="M147" s="442"/>
      <c r="N147" s="443"/>
      <c r="O147" s="444"/>
      <c r="P147" s="445"/>
      <c r="Q147" s="446"/>
      <c r="R147" s="443"/>
      <c r="S147" s="447"/>
      <c r="T147" s="441"/>
      <c r="U147" s="442"/>
      <c r="V147" s="443"/>
      <c r="W147" s="444"/>
      <c r="X147" s="441"/>
      <c r="Y147" s="442"/>
      <c r="Z147" s="443"/>
      <c r="AA147" s="444"/>
      <c r="AB147" s="441"/>
      <c r="AC147" s="442"/>
      <c r="AD147" s="443"/>
      <c r="AE147" s="444"/>
      <c r="AF147" s="445"/>
      <c r="AG147" s="446"/>
      <c r="AH147" s="443"/>
      <c r="AI147" s="447"/>
    </row>
    <row r="148" spans="3:35" x14ac:dyDescent="0.15">
      <c r="C148" s="422"/>
      <c r="D148" s="441"/>
      <c r="E148" s="435"/>
      <c r="F148" s="436"/>
      <c r="G148" s="444"/>
      <c r="H148" s="441"/>
      <c r="I148" s="435"/>
      <c r="J148" s="436"/>
      <c r="K148" s="444"/>
      <c r="L148" s="441"/>
      <c r="M148" s="435"/>
      <c r="N148" s="436"/>
      <c r="O148" s="444"/>
      <c r="P148" s="445"/>
      <c r="Q148" s="440"/>
      <c r="R148" s="436"/>
      <c r="S148" s="447"/>
      <c r="T148" s="441"/>
      <c r="U148" s="435"/>
      <c r="V148" s="436"/>
      <c r="W148" s="444"/>
      <c r="X148" s="441"/>
      <c r="Y148" s="435"/>
      <c r="Z148" s="436"/>
      <c r="AA148" s="444"/>
      <c r="AB148" s="441"/>
      <c r="AC148" s="435"/>
      <c r="AD148" s="436"/>
      <c r="AE148" s="444"/>
      <c r="AF148" s="445"/>
      <c r="AG148" s="440"/>
      <c r="AH148" s="436"/>
      <c r="AI148" s="447"/>
    </row>
    <row r="149" spans="3:35" x14ac:dyDescent="0.15">
      <c r="C149" s="422"/>
      <c r="D149" s="441"/>
      <c r="E149" s="449"/>
      <c r="F149" s="449"/>
      <c r="G149" s="449"/>
      <c r="H149" s="441"/>
      <c r="I149" s="435"/>
      <c r="J149" s="436"/>
      <c r="K149" s="444"/>
      <c r="L149" s="441"/>
      <c r="M149" s="435"/>
      <c r="N149" s="436"/>
      <c r="O149" s="444"/>
      <c r="P149" s="445"/>
      <c r="Q149" s="440"/>
      <c r="R149" s="436"/>
      <c r="S149" s="447"/>
      <c r="T149" s="441"/>
      <c r="U149" s="435"/>
      <c r="V149" s="436"/>
      <c r="W149" s="444"/>
      <c r="X149" s="441"/>
      <c r="Y149" s="435"/>
      <c r="Z149" s="436"/>
      <c r="AA149" s="444"/>
      <c r="AB149" s="441"/>
      <c r="AC149" s="435"/>
      <c r="AD149" s="436"/>
      <c r="AE149" s="444"/>
      <c r="AF149" s="445"/>
      <c r="AG149" s="440"/>
      <c r="AH149" s="436"/>
      <c r="AI149" s="447"/>
    </row>
    <row r="150" spans="3:35" x14ac:dyDescent="0.15">
      <c r="C150" s="422"/>
      <c r="D150" s="434"/>
      <c r="E150" s="435"/>
      <c r="F150" s="436"/>
      <c r="G150" s="437"/>
      <c r="H150" s="434"/>
      <c r="I150" s="442"/>
      <c r="J150" s="436"/>
      <c r="K150" s="444"/>
      <c r="L150" s="434"/>
      <c r="M150" s="435"/>
      <c r="N150" s="436"/>
      <c r="O150" s="437"/>
      <c r="P150" s="448"/>
      <c r="Q150" s="440"/>
      <c r="R150" s="436"/>
      <c r="S150" s="439"/>
      <c r="T150" s="434"/>
      <c r="U150" s="435"/>
      <c r="V150" s="436"/>
      <c r="W150" s="437"/>
      <c r="X150" s="434"/>
      <c r="Y150" s="442"/>
      <c r="Z150" s="436"/>
      <c r="AA150" s="444"/>
      <c r="AB150" s="434"/>
      <c r="AC150" s="435"/>
      <c r="AD150" s="436"/>
      <c r="AE150" s="437"/>
      <c r="AF150" s="448"/>
      <c r="AG150" s="440"/>
      <c r="AH150" s="436"/>
      <c r="AI150" s="439"/>
    </row>
    <row r="151" spans="3:35" x14ac:dyDescent="0.15">
      <c r="C151" s="422"/>
      <c r="D151" s="441"/>
      <c r="E151" s="442"/>
      <c r="F151" s="443"/>
      <c r="G151" s="444"/>
      <c r="H151" s="441"/>
      <c r="I151" s="442"/>
      <c r="J151" s="443"/>
      <c r="K151" s="444"/>
      <c r="L151" s="441"/>
      <c r="M151" s="442"/>
      <c r="N151" s="443"/>
      <c r="O151" s="444"/>
      <c r="P151" s="445"/>
      <c r="Q151" s="446"/>
      <c r="R151" s="443"/>
      <c r="S151" s="447"/>
      <c r="T151" s="441"/>
      <c r="U151" s="442"/>
      <c r="V151" s="443"/>
      <c r="W151" s="444"/>
      <c r="X151" s="441"/>
      <c r="Y151" s="442"/>
      <c r="Z151" s="443"/>
      <c r="AA151" s="444"/>
      <c r="AB151" s="441"/>
      <c r="AC151" s="442"/>
      <c r="AD151" s="443"/>
      <c r="AE151" s="444"/>
      <c r="AF151" s="445"/>
      <c r="AG151" s="446"/>
      <c r="AH151" s="443"/>
      <c r="AI151" s="447"/>
    </row>
    <row r="152" spans="3:35" x14ac:dyDescent="0.15">
      <c r="C152" s="422"/>
      <c r="D152" s="441"/>
      <c r="E152" s="442"/>
      <c r="F152" s="443"/>
      <c r="G152" s="444"/>
      <c r="H152" s="441"/>
      <c r="I152" s="435"/>
      <c r="J152" s="436"/>
      <c r="K152" s="437"/>
      <c r="L152" s="441"/>
      <c r="M152" s="442"/>
      <c r="N152" s="443"/>
      <c r="O152" s="444"/>
      <c r="P152" s="445"/>
      <c r="Q152" s="446"/>
      <c r="R152" s="436"/>
      <c r="S152" s="447"/>
      <c r="T152" s="441"/>
      <c r="U152" s="442"/>
      <c r="V152" s="443"/>
      <c r="W152" s="444"/>
      <c r="X152" s="441"/>
      <c r="Y152" s="435"/>
      <c r="Z152" s="436"/>
      <c r="AA152" s="437"/>
      <c r="AB152" s="441"/>
      <c r="AC152" s="442"/>
      <c r="AD152" s="443"/>
      <c r="AE152" s="444"/>
      <c r="AF152" s="445"/>
      <c r="AG152" s="446"/>
      <c r="AH152" s="436"/>
      <c r="AI152" s="447"/>
    </row>
    <row r="153" spans="3:35" x14ac:dyDescent="0.15">
      <c r="C153" s="422"/>
      <c r="D153" s="434"/>
      <c r="E153" s="435"/>
      <c r="F153" s="436"/>
      <c r="G153" s="437"/>
      <c r="H153" s="434"/>
      <c r="I153" s="435"/>
      <c r="J153" s="436"/>
      <c r="K153" s="437"/>
      <c r="L153" s="434"/>
      <c r="M153" s="435"/>
      <c r="N153" s="436"/>
      <c r="O153" s="437"/>
      <c r="P153" s="448"/>
      <c r="Q153" s="440"/>
      <c r="R153" s="436"/>
      <c r="S153" s="439"/>
      <c r="T153" s="434"/>
      <c r="U153" s="435"/>
      <c r="V153" s="436"/>
      <c r="W153" s="437"/>
      <c r="X153" s="434"/>
      <c r="Y153" s="435"/>
      <c r="Z153" s="436"/>
      <c r="AA153" s="437"/>
      <c r="AB153" s="434"/>
      <c r="AC153" s="435"/>
      <c r="AD153" s="436"/>
      <c r="AE153" s="437"/>
      <c r="AF153" s="448"/>
      <c r="AG153" s="440"/>
      <c r="AH153" s="436"/>
      <c r="AI153" s="439"/>
    </row>
    <row r="154" spans="3:35" x14ac:dyDescent="0.15">
      <c r="C154" s="422"/>
      <c r="D154" s="434"/>
      <c r="E154" s="435"/>
      <c r="F154" s="436"/>
      <c r="G154" s="437"/>
      <c r="H154" s="434"/>
      <c r="I154" s="442"/>
      <c r="J154" s="443"/>
      <c r="K154" s="444"/>
      <c r="L154" s="434"/>
      <c r="M154" s="435"/>
      <c r="N154" s="436"/>
      <c r="O154" s="437"/>
      <c r="P154" s="448"/>
      <c r="Q154" s="440"/>
      <c r="R154" s="443"/>
      <c r="S154" s="439"/>
      <c r="T154" s="434"/>
      <c r="U154" s="435"/>
      <c r="V154" s="436"/>
      <c r="W154" s="437"/>
      <c r="X154" s="434"/>
      <c r="Y154" s="442"/>
      <c r="Z154" s="443"/>
      <c r="AA154" s="444"/>
      <c r="AB154" s="434"/>
      <c r="AC154" s="435"/>
      <c r="AD154" s="436"/>
      <c r="AE154" s="437"/>
      <c r="AF154" s="448"/>
      <c r="AG154" s="440"/>
      <c r="AH154" s="443"/>
      <c r="AI154" s="439"/>
    </row>
    <row r="155" spans="3:35" x14ac:dyDescent="0.15">
      <c r="C155" s="422"/>
      <c r="D155" s="441"/>
      <c r="E155" s="442"/>
      <c r="F155" s="443"/>
      <c r="G155" s="444"/>
      <c r="H155" s="441"/>
      <c r="I155" s="435"/>
      <c r="J155" s="436"/>
      <c r="K155" s="444"/>
      <c r="L155" s="441"/>
      <c r="M155" s="442"/>
      <c r="N155" s="443"/>
      <c r="O155" s="444"/>
      <c r="P155" s="445"/>
      <c r="Q155" s="446"/>
      <c r="R155" s="436"/>
      <c r="S155" s="447"/>
      <c r="T155" s="441"/>
      <c r="U155" s="442"/>
      <c r="V155" s="443"/>
      <c r="W155" s="444"/>
      <c r="X155" s="441"/>
      <c r="Y155" s="435"/>
      <c r="Z155" s="436"/>
      <c r="AA155" s="444"/>
      <c r="AB155" s="441"/>
      <c r="AC155" s="442"/>
      <c r="AD155" s="443"/>
      <c r="AE155" s="444"/>
      <c r="AF155" s="445"/>
      <c r="AG155" s="446"/>
      <c r="AH155" s="436"/>
      <c r="AI155" s="447"/>
    </row>
    <row r="156" spans="3:35" x14ac:dyDescent="0.15">
      <c r="C156" s="422"/>
      <c r="D156" s="441"/>
      <c r="E156" s="435"/>
      <c r="F156" s="436"/>
      <c r="G156" s="444"/>
      <c r="H156" s="441"/>
      <c r="I156" s="435"/>
      <c r="J156" s="443"/>
      <c r="K156" s="437"/>
      <c r="L156" s="441"/>
      <c r="M156" s="435"/>
      <c r="N156" s="436"/>
      <c r="O156" s="444"/>
      <c r="P156" s="445"/>
      <c r="Q156" s="440"/>
      <c r="R156" s="443"/>
      <c r="S156" s="447"/>
      <c r="T156" s="441"/>
      <c r="U156" s="435"/>
      <c r="V156" s="436"/>
      <c r="W156" s="444"/>
      <c r="X156" s="441"/>
      <c r="Y156" s="435"/>
      <c r="Z156" s="443"/>
      <c r="AA156" s="437"/>
      <c r="AB156" s="441"/>
      <c r="AC156" s="435"/>
      <c r="AD156" s="436"/>
      <c r="AE156" s="444"/>
      <c r="AF156" s="445"/>
      <c r="AG156" s="440"/>
      <c r="AH156" s="443"/>
      <c r="AI156" s="447"/>
    </row>
    <row r="157" spans="3:35" x14ac:dyDescent="0.15">
      <c r="C157" s="422"/>
      <c r="D157" s="434"/>
      <c r="E157" s="435"/>
      <c r="F157" s="436"/>
      <c r="G157" s="437"/>
      <c r="H157" s="434"/>
      <c r="I157" s="435"/>
      <c r="J157" s="436"/>
      <c r="K157" s="437"/>
      <c r="L157" s="434"/>
      <c r="M157" s="435"/>
      <c r="N157" s="436"/>
      <c r="O157" s="437"/>
      <c r="P157" s="448"/>
      <c r="Q157" s="440"/>
      <c r="R157" s="436"/>
      <c r="S157" s="439"/>
      <c r="T157" s="434"/>
      <c r="U157" s="435"/>
      <c r="V157" s="436"/>
      <c r="W157" s="437"/>
      <c r="X157" s="434"/>
      <c r="Y157" s="435"/>
      <c r="Z157" s="436"/>
      <c r="AA157" s="437"/>
      <c r="AB157" s="434"/>
      <c r="AC157" s="435"/>
      <c r="AD157" s="436"/>
      <c r="AE157" s="437"/>
      <c r="AF157" s="448"/>
      <c r="AG157" s="440"/>
      <c r="AH157" s="436"/>
      <c r="AI157" s="439"/>
    </row>
    <row r="158" spans="3:35" x14ac:dyDescent="0.15">
      <c r="C158" s="422"/>
      <c r="D158" s="434"/>
      <c r="E158" s="435"/>
      <c r="F158" s="436"/>
      <c r="G158" s="437"/>
      <c r="H158" s="434"/>
      <c r="I158" s="442"/>
      <c r="J158" s="443"/>
      <c r="K158" s="444"/>
      <c r="L158" s="434"/>
      <c r="M158" s="435"/>
      <c r="N158" s="436"/>
      <c r="O158" s="437"/>
      <c r="P158" s="448"/>
      <c r="Q158" s="440"/>
      <c r="R158" s="443"/>
      <c r="S158" s="439"/>
      <c r="T158" s="434"/>
      <c r="U158" s="435"/>
      <c r="V158" s="436"/>
      <c r="W158" s="437"/>
      <c r="X158" s="434"/>
      <c r="Y158" s="442"/>
      <c r="Z158" s="443"/>
      <c r="AA158" s="444"/>
      <c r="AB158" s="434"/>
      <c r="AC158" s="435"/>
      <c r="AD158" s="436"/>
      <c r="AE158" s="437"/>
      <c r="AF158" s="448"/>
      <c r="AG158" s="440"/>
      <c r="AH158" s="443"/>
      <c r="AI158" s="439"/>
    </row>
    <row r="159" spans="3:35" x14ac:dyDescent="0.15">
      <c r="C159" s="422"/>
      <c r="D159" s="441"/>
      <c r="E159" s="442"/>
      <c r="F159" s="443"/>
      <c r="G159" s="444"/>
      <c r="H159" s="441"/>
      <c r="I159" s="435"/>
      <c r="J159" s="436"/>
      <c r="K159" s="444"/>
      <c r="L159" s="441"/>
      <c r="M159" s="442"/>
      <c r="N159" s="443"/>
      <c r="O159" s="444"/>
      <c r="P159" s="445"/>
      <c r="Q159" s="446"/>
      <c r="R159" s="436"/>
      <c r="S159" s="447"/>
      <c r="T159" s="441"/>
      <c r="U159" s="442"/>
      <c r="V159" s="443"/>
      <c r="W159" s="444"/>
      <c r="X159" s="441"/>
      <c r="Y159" s="435"/>
      <c r="Z159" s="436"/>
      <c r="AA159" s="444"/>
      <c r="AB159" s="441"/>
      <c r="AC159" s="442"/>
      <c r="AD159" s="443"/>
      <c r="AE159" s="444"/>
      <c r="AF159" s="445"/>
      <c r="AG159" s="446"/>
      <c r="AH159" s="436"/>
      <c r="AI159" s="447"/>
    </row>
    <row r="160" spans="3:35" x14ac:dyDescent="0.15">
      <c r="C160" s="422"/>
      <c r="D160" s="441"/>
      <c r="E160" s="435"/>
      <c r="F160" s="436"/>
      <c r="G160" s="444"/>
      <c r="H160" s="441"/>
      <c r="I160" s="435"/>
      <c r="J160" s="436"/>
      <c r="K160" s="437"/>
      <c r="L160" s="441"/>
      <c r="M160" s="435"/>
      <c r="N160" s="436"/>
      <c r="O160" s="444"/>
      <c r="P160" s="445"/>
      <c r="Q160" s="440"/>
      <c r="R160" s="436"/>
      <c r="S160" s="447"/>
      <c r="T160" s="441"/>
      <c r="U160" s="435"/>
      <c r="V160" s="436"/>
      <c r="W160" s="444"/>
      <c r="X160" s="441"/>
      <c r="Y160" s="435"/>
      <c r="Z160" s="436"/>
      <c r="AA160" s="437"/>
      <c r="AB160" s="441"/>
      <c r="AC160" s="435"/>
      <c r="AD160" s="436"/>
      <c r="AE160" s="444"/>
      <c r="AF160" s="445"/>
      <c r="AG160" s="440"/>
      <c r="AH160" s="436"/>
      <c r="AI160" s="447"/>
    </row>
    <row r="161" spans="3:102" x14ac:dyDescent="0.15">
      <c r="C161" s="422"/>
      <c r="D161" s="434"/>
      <c r="E161" s="435"/>
      <c r="F161" s="436"/>
      <c r="G161" s="437"/>
      <c r="H161" s="434"/>
      <c r="I161" s="435"/>
      <c r="J161" s="436"/>
      <c r="K161" s="437"/>
      <c r="L161" s="434"/>
      <c r="M161" s="435"/>
      <c r="N161" s="436"/>
      <c r="O161" s="437"/>
      <c r="P161" s="448"/>
      <c r="Q161" s="440"/>
      <c r="R161" s="440"/>
      <c r="S161" s="439"/>
      <c r="T161" s="434"/>
      <c r="U161" s="435"/>
      <c r="V161" s="436"/>
      <c r="W161" s="437"/>
      <c r="X161" s="434"/>
      <c r="Y161" s="435"/>
      <c r="Z161" s="436"/>
      <c r="AA161" s="437"/>
      <c r="AB161" s="434"/>
      <c r="AC161" s="435"/>
      <c r="AD161" s="436"/>
      <c r="AE161" s="437"/>
      <c r="AF161" s="448"/>
      <c r="AG161" s="440"/>
      <c r="AH161" s="440"/>
      <c r="AI161" s="439"/>
    </row>
    <row r="162" spans="3:102" x14ac:dyDescent="0.15">
      <c r="C162" s="422"/>
      <c r="D162" s="434"/>
      <c r="E162" s="435"/>
      <c r="F162" s="436"/>
      <c r="G162" s="437"/>
      <c r="H162" s="434"/>
      <c r="I162" s="435"/>
      <c r="J162" s="436"/>
      <c r="K162" s="437"/>
      <c r="L162" s="434"/>
      <c r="M162" s="435"/>
      <c r="N162" s="436"/>
      <c r="O162" s="437"/>
      <c r="P162" s="448"/>
      <c r="Q162" s="440"/>
      <c r="R162" s="440"/>
      <c r="S162" s="439"/>
      <c r="T162" s="434"/>
      <c r="U162" s="435"/>
      <c r="V162" s="436"/>
      <c r="W162" s="437"/>
      <c r="X162" s="434"/>
      <c r="Y162" s="435"/>
      <c r="Z162" s="436"/>
      <c r="AA162" s="437"/>
      <c r="AB162" s="434"/>
      <c r="AC162" s="435"/>
      <c r="AD162" s="436"/>
      <c r="AE162" s="437"/>
      <c r="AF162" s="448"/>
      <c r="AG162" s="440"/>
      <c r="AH162" s="440"/>
      <c r="AI162" s="439"/>
    </row>
    <row r="163" spans="3:102" x14ac:dyDescent="0.15">
      <c r="C163" s="422"/>
      <c r="D163" s="441"/>
      <c r="E163" s="442"/>
      <c r="F163" s="436"/>
      <c r="G163" s="444"/>
      <c r="H163" s="441"/>
      <c r="I163" s="442"/>
      <c r="J163" s="443"/>
      <c r="K163" s="444"/>
      <c r="L163" s="441"/>
      <c r="M163" s="442"/>
      <c r="N163" s="436"/>
      <c r="O163" s="444"/>
      <c r="P163" s="445"/>
      <c r="Q163" s="440"/>
      <c r="R163" s="440"/>
      <c r="S163" s="447"/>
      <c r="T163" s="441"/>
      <c r="U163" s="442"/>
      <c r="V163" s="436"/>
      <c r="W163" s="444"/>
      <c r="X163" s="441"/>
      <c r="Y163" s="442"/>
      <c r="Z163" s="443"/>
      <c r="AA163" s="444"/>
      <c r="AB163" s="441"/>
      <c r="AC163" s="442"/>
      <c r="AD163" s="436"/>
      <c r="AE163" s="444"/>
      <c r="AF163" s="445"/>
      <c r="AG163" s="440"/>
      <c r="AH163" s="440"/>
      <c r="AI163" s="447"/>
    </row>
    <row r="164" spans="3:102" x14ac:dyDescent="0.15">
      <c r="C164" s="422"/>
      <c r="D164" s="441"/>
      <c r="E164" s="435"/>
      <c r="F164" s="436"/>
      <c r="G164" s="444"/>
      <c r="H164" s="441"/>
      <c r="I164" s="435"/>
      <c r="J164" s="436"/>
      <c r="K164" s="444"/>
      <c r="L164" s="441"/>
      <c r="M164" s="435"/>
      <c r="N164" s="436"/>
      <c r="O164" s="444"/>
      <c r="P164" s="445"/>
      <c r="Q164" s="440"/>
      <c r="R164" s="440"/>
      <c r="S164" s="447"/>
      <c r="T164" s="441"/>
      <c r="U164" s="435"/>
      <c r="V164" s="436"/>
      <c r="W164" s="444"/>
      <c r="X164" s="441"/>
      <c r="Y164" s="435"/>
      <c r="Z164" s="436"/>
      <c r="AA164" s="444"/>
      <c r="AB164" s="441"/>
      <c r="AC164" s="435"/>
      <c r="AD164" s="436"/>
      <c r="AE164" s="444"/>
      <c r="AF164" s="445"/>
      <c r="AG164" s="440"/>
      <c r="AH164" s="440"/>
      <c r="AI164" s="447"/>
    </row>
    <row r="165" spans="3:102" x14ac:dyDescent="0.15">
      <c r="C165" s="422"/>
      <c r="D165" s="444"/>
      <c r="E165" s="435"/>
      <c r="F165" s="436"/>
      <c r="G165" s="444"/>
      <c r="H165" s="441"/>
      <c r="I165" s="451"/>
      <c r="J165" s="452"/>
      <c r="K165" s="441"/>
      <c r="L165" s="441"/>
      <c r="M165" s="435"/>
      <c r="N165" s="436"/>
      <c r="O165" s="444"/>
      <c r="P165" s="445"/>
      <c r="Q165" s="440"/>
      <c r="R165" s="440"/>
      <c r="S165" s="447"/>
      <c r="T165" s="444"/>
      <c r="U165" s="435"/>
      <c r="V165" s="436"/>
      <c r="W165" s="444"/>
      <c r="X165" s="441"/>
      <c r="Y165" s="451"/>
      <c r="Z165" s="452"/>
      <c r="AA165" s="441"/>
      <c r="AB165" s="441"/>
      <c r="AC165" s="435"/>
      <c r="AD165" s="436"/>
      <c r="AE165" s="444"/>
      <c r="AF165" s="445"/>
      <c r="AG165" s="440"/>
      <c r="AH165" s="440"/>
      <c r="AI165" s="447"/>
    </row>
    <row r="166" spans="3:102" x14ac:dyDescent="0.15">
      <c r="C166" s="422"/>
      <c r="D166" s="437"/>
      <c r="E166" s="435"/>
      <c r="F166" s="436"/>
      <c r="G166" s="437"/>
      <c r="H166" s="434"/>
      <c r="I166" s="451"/>
      <c r="J166" s="452"/>
      <c r="K166" s="434"/>
      <c r="L166" s="434"/>
      <c r="M166" s="435"/>
      <c r="N166" s="436"/>
      <c r="O166" s="437"/>
      <c r="P166" s="445"/>
      <c r="Q166" s="440"/>
      <c r="R166" s="440"/>
      <c r="S166" s="439"/>
      <c r="T166" s="437"/>
      <c r="U166" s="435"/>
      <c r="V166" s="436"/>
      <c r="W166" s="437"/>
      <c r="X166" s="434"/>
      <c r="Y166" s="451"/>
      <c r="Z166" s="452"/>
      <c r="AA166" s="434"/>
      <c r="AB166" s="434"/>
      <c r="AC166" s="435"/>
      <c r="AD166" s="436"/>
      <c r="AE166" s="437"/>
      <c r="AF166" s="445"/>
      <c r="AG166" s="440"/>
      <c r="AH166" s="440"/>
      <c r="AI166" s="439"/>
    </row>
    <row r="167" spans="3:102" x14ac:dyDescent="0.15">
      <c r="C167" s="422"/>
      <c r="D167" s="444"/>
      <c r="E167" s="442"/>
      <c r="F167" s="443"/>
      <c r="G167" s="444"/>
      <c r="H167" s="441"/>
      <c r="I167" s="442"/>
      <c r="J167" s="443"/>
      <c r="K167" s="444"/>
      <c r="L167" s="444"/>
      <c r="M167" s="442"/>
      <c r="N167" s="443"/>
      <c r="O167" s="444"/>
      <c r="P167" s="445"/>
      <c r="Q167" s="446"/>
      <c r="R167" s="436"/>
      <c r="S167" s="447"/>
      <c r="T167" s="444"/>
      <c r="U167" s="442"/>
      <c r="V167" s="443"/>
      <c r="W167" s="444"/>
      <c r="X167" s="441"/>
      <c r="Y167" s="442"/>
      <c r="Z167" s="443"/>
      <c r="AA167" s="444"/>
      <c r="AB167" s="444"/>
      <c r="AC167" s="442"/>
      <c r="AD167" s="443"/>
      <c r="AE167" s="444"/>
      <c r="AF167" s="445"/>
      <c r="AG167" s="446"/>
      <c r="AH167" s="436"/>
      <c r="AI167" s="447"/>
    </row>
    <row r="168" spans="3:102" x14ac:dyDescent="0.15">
      <c r="C168" s="422"/>
      <c r="D168" s="444"/>
      <c r="E168" s="435"/>
      <c r="F168" s="436"/>
      <c r="G168" s="444"/>
      <c r="H168" s="441"/>
      <c r="I168" s="435"/>
      <c r="J168" s="436"/>
      <c r="K168" s="444"/>
      <c r="L168" s="444"/>
      <c r="M168" s="435"/>
      <c r="N168" s="436"/>
      <c r="O168" s="444"/>
      <c r="P168" s="445"/>
      <c r="Q168" s="440"/>
      <c r="R168" s="440"/>
      <c r="S168" s="447"/>
      <c r="T168" s="444"/>
      <c r="U168" s="435"/>
      <c r="V168" s="436"/>
      <c r="W168" s="444"/>
      <c r="X168" s="441"/>
      <c r="Y168" s="435"/>
      <c r="Z168" s="436"/>
      <c r="AA168" s="444"/>
      <c r="AB168" s="444"/>
      <c r="AC168" s="435"/>
      <c r="AD168" s="436"/>
      <c r="AE168" s="444"/>
      <c r="AF168" s="445"/>
      <c r="AG168" s="440"/>
      <c r="AH168" s="440"/>
      <c r="AI168" s="447"/>
    </row>
    <row r="169" spans="3:102" ht="15.75" x14ac:dyDescent="0.15">
      <c r="D169" s="453"/>
      <c r="E169" s="454"/>
      <c r="F169" s="455"/>
      <c r="G169" s="454"/>
      <c r="H169" s="453"/>
      <c r="I169" s="454"/>
      <c r="J169" s="455"/>
      <c r="K169" s="454"/>
      <c r="L169" s="453"/>
      <c r="M169" s="454"/>
      <c r="N169" s="455"/>
      <c r="O169" s="454"/>
      <c r="P169" s="453"/>
      <c r="Q169" s="454"/>
      <c r="R169" s="455"/>
      <c r="S169" s="454"/>
      <c r="T169" s="453"/>
      <c r="U169" s="454"/>
      <c r="V169" s="455"/>
      <c r="W169" s="454"/>
      <c r="X169" s="453"/>
      <c r="Y169" s="454"/>
      <c r="Z169" s="455"/>
      <c r="AA169" s="454"/>
      <c r="AB169" s="453"/>
      <c r="AC169" s="454"/>
      <c r="AD169" s="455"/>
      <c r="AE169" s="454"/>
      <c r="AF169" s="453"/>
      <c r="AG169" s="454"/>
      <c r="AH169" s="455"/>
      <c r="AI169" s="454"/>
      <c r="AJ169" s="281"/>
      <c r="AK169" s="281"/>
      <c r="AL169" s="281"/>
      <c r="AM169" s="281"/>
      <c r="AN169" s="281"/>
      <c r="AO169" s="281"/>
      <c r="AP169" s="281"/>
      <c r="AQ169" s="281"/>
      <c r="AR169" s="281"/>
      <c r="AS169" s="281"/>
      <c r="AT169" s="281"/>
      <c r="AU169" s="281"/>
      <c r="AV169" s="281"/>
      <c r="AW169" s="281"/>
      <c r="AX169" s="281"/>
      <c r="AY169" s="281"/>
      <c r="AZ169" s="281"/>
      <c r="BA169" s="281"/>
      <c r="BB169" s="281"/>
      <c r="BC169" s="281"/>
      <c r="BD169" s="281"/>
      <c r="BE169" s="281"/>
      <c r="BF169" s="281"/>
      <c r="BG169" s="281"/>
      <c r="BH169" s="281"/>
      <c r="BI169" s="281"/>
      <c r="BJ169" s="281"/>
      <c r="BK169" s="281"/>
      <c r="BL169" s="281"/>
      <c r="BM169" s="281"/>
      <c r="BN169" s="281"/>
      <c r="BO169" s="281"/>
      <c r="BP169" s="281"/>
      <c r="BQ169" s="281"/>
      <c r="BR169" s="281"/>
      <c r="BS169" s="281"/>
      <c r="BT169" s="281"/>
      <c r="BU169" s="281"/>
      <c r="BV169" s="281"/>
      <c r="BW169" s="281"/>
      <c r="BX169" s="281"/>
      <c r="BY169" s="281"/>
      <c r="BZ169" s="281"/>
      <c r="CA169" s="281"/>
      <c r="CB169" s="281"/>
      <c r="CC169" s="281"/>
      <c r="CD169" s="281"/>
      <c r="CE169" s="281"/>
      <c r="CF169" s="281"/>
      <c r="CG169" s="281"/>
      <c r="CH169" s="281"/>
      <c r="CI169" s="281"/>
      <c r="CJ169" s="281"/>
      <c r="CK169" s="281"/>
      <c r="CL169" s="281"/>
      <c r="CM169" s="281"/>
      <c r="CN169" s="281"/>
      <c r="CO169" s="281"/>
      <c r="CP169" s="281"/>
      <c r="CQ169" s="281"/>
      <c r="CR169" s="281"/>
      <c r="CS169" s="281"/>
      <c r="CT169" s="281"/>
      <c r="CU169" s="281"/>
    </row>
    <row r="170" spans="3:102" x14ac:dyDescent="0.15">
      <c r="D170" s="424"/>
      <c r="E170" s="425"/>
      <c r="F170" s="426"/>
      <c r="G170" s="427"/>
      <c r="H170" s="430"/>
      <c r="I170" s="428"/>
      <c r="J170" s="429"/>
      <c r="K170" s="430"/>
      <c r="L170" s="430"/>
      <c r="M170" s="428"/>
      <c r="N170" s="429"/>
      <c r="O170" s="430"/>
      <c r="P170" s="430"/>
      <c r="Q170" s="428"/>
      <c r="R170" s="429"/>
      <c r="S170" s="430"/>
      <c r="T170" s="430"/>
      <c r="U170" s="428"/>
      <c r="V170" s="429"/>
      <c r="W170" s="430"/>
      <c r="X170" s="430"/>
      <c r="Y170" s="428"/>
      <c r="Z170" s="429"/>
      <c r="AA170" s="430"/>
      <c r="AB170" s="430"/>
      <c r="AC170" s="428"/>
      <c r="AD170" s="429"/>
      <c r="AE170" s="430"/>
      <c r="AF170" s="430"/>
      <c r="AG170" s="428"/>
      <c r="AH170" s="429"/>
      <c r="AI170" s="430"/>
    </row>
    <row r="171" spans="3:102" x14ac:dyDescent="0.15">
      <c r="D171" s="424"/>
      <c r="E171" s="425"/>
      <c r="F171" s="426"/>
      <c r="G171" s="427"/>
      <c r="H171" s="430"/>
      <c r="I171" s="428"/>
      <c r="J171" s="429"/>
      <c r="K171" s="430"/>
      <c r="L171" s="430"/>
      <c r="M171" s="428"/>
      <c r="N171" s="429"/>
      <c r="O171" s="430"/>
      <c r="P171" s="430"/>
      <c r="Q171" s="428"/>
      <c r="R171" s="429"/>
      <c r="S171" s="430"/>
      <c r="T171" s="430"/>
      <c r="U171" s="428"/>
      <c r="V171" s="429"/>
      <c r="W171" s="430"/>
      <c r="X171" s="430"/>
      <c r="Y171" s="428"/>
      <c r="Z171" s="429"/>
      <c r="AA171" s="430"/>
      <c r="AB171" s="430"/>
      <c r="AC171" s="428"/>
      <c r="AD171" s="429"/>
      <c r="AE171" s="430"/>
      <c r="AF171" s="430"/>
      <c r="AG171" s="428"/>
      <c r="AH171" s="429"/>
      <c r="AI171" s="430"/>
      <c r="CV171" s="64"/>
      <c r="CW171" s="65"/>
      <c r="CX171" s="65"/>
    </row>
    <row r="172" spans="3:102" x14ac:dyDescent="0.15">
      <c r="D172" s="424"/>
      <c r="E172" s="425"/>
      <c r="F172" s="431"/>
      <c r="G172" s="432"/>
      <c r="H172" s="433"/>
      <c r="I172" s="428"/>
      <c r="J172" s="429"/>
      <c r="K172" s="433"/>
      <c r="L172" s="424"/>
      <c r="M172" s="425"/>
      <c r="N172" s="431"/>
      <c r="O172" s="432"/>
      <c r="P172" s="433"/>
      <c r="Q172" s="428"/>
      <c r="R172" s="429"/>
      <c r="S172" s="433"/>
      <c r="T172" s="424"/>
      <c r="U172" s="425"/>
      <c r="V172" s="431"/>
      <c r="W172" s="432"/>
      <c r="X172" s="433"/>
      <c r="Y172" s="428"/>
      <c r="Z172" s="429"/>
      <c r="AA172" s="433"/>
      <c r="AB172" s="424"/>
      <c r="AC172" s="425"/>
      <c r="AD172" s="431"/>
      <c r="AE172" s="432"/>
      <c r="AF172" s="433"/>
      <c r="AG172" s="428"/>
      <c r="AH172" s="429"/>
      <c r="AI172" s="433"/>
      <c r="CV172" s="64"/>
      <c r="CW172" s="65"/>
      <c r="CX172" s="65"/>
    </row>
    <row r="173" spans="3:102" x14ac:dyDescent="0.15">
      <c r="D173" s="434"/>
      <c r="E173" s="435"/>
      <c r="F173" s="436"/>
      <c r="G173" s="437"/>
      <c r="H173" s="434"/>
      <c r="I173" s="438"/>
      <c r="J173" s="436"/>
      <c r="K173" s="437"/>
      <c r="L173" s="434"/>
      <c r="M173" s="435"/>
      <c r="N173" s="436"/>
      <c r="O173" s="437"/>
      <c r="P173" s="439"/>
      <c r="Q173" s="440"/>
      <c r="R173" s="440"/>
      <c r="S173" s="439"/>
      <c r="T173" s="434"/>
      <c r="U173" s="435"/>
      <c r="V173" s="436"/>
      <c r="W173" s="437"/>
      <c r="X173" s="434"/>
      <c r="Y173" s="438"/>
      <c r="Z173" s="436"/>
      <c r="AA173" s="437"/>
      <c r="AB173" s="434"/>
      <c r="AC173" s="435"/>
      <c r="AD173" s="436"/>
      <c r="AE173" s="437"/>
      <c r="AF173" s="439"/>
      <c r="AG173" s="440"/>
      <c r="AH173" s="440"/>
      <c r="AI173" s="439"/>
    </row>
    <row r="174" spans="3:102" x14ac:dyDescent="0.15">
      <c r="D174" s="434"/>
      <c r="E174" s="435"/>
      <c r="F174" s="436"/>
      <c r="G174" s="437"/>
      <c r="H174" s="434"/>
      <c r="I174" s="435"/>
      <c r="J174" s="436"/>
      <c r="K174" s="437"/>
      <c r="L174" s="434"/>
      <c r="M174" s="435"/>
      <c r="N174" s="436"/>
      <c r="O174" s="437"/>
      <c r="P174" s="439"/>
      <c r="Q174" s="440"/>
      <c r="R174" s="440"/>
      <c r="S174" s="439"/>
      <c r="T174" s="434"/>
      <c r="U174" s="435"/>
      <c r="V174" s="436"/>
      <c r="W174" s="437"/>
      <c r="X174" s="434"/>
      <c r="Y174" s="435"/>
      <c r="Z174" s="436"/>
      <c r="AA174" s="437"/>
      <c r="AB174" s="434"/>
      <c r="AC174" s="435"/>
      <c r="AD174" s="436"/>
      <c r="AE174" s="437"/>
      <c r="AF174" s="439"/>
      <c r="AG174" s="440"/>
      <c r="AH174" s="440"/>
      <c r="AI174" s="439"/>
    </row>
    <row r="175" spans="3:102" x14ac:dyDescent="0.15">
      <c r="D175" s="434"/>
      <c r="E175" s="435"/>
      <c r="F175" s="436"/>
      <c r="G175" s="437"/>
      <c r="H175" s="434"/>
      <c r="I175" s="435"/>
      <c r="J175" s="436"/>
      <c r="K175" s="437"/>
      <c r="L175" s="434"/>
      <c r="M175" s="435"/>
      <c r="N175" s="436"/>
      <c r="O175" s="437"/>
      <c r="P175" s="434"/>
      <c r="Q175" s="440"/>
      <c r="R175" s="436"/>
      <c r="S175" s="439"/>
      <c r="T175" s="434"/>
      <c r="U175" s="435"/>
      <c r="V175" s="436"/>
      <c r="W175" s="437"/>
      <c r="X175" s="434"/>
      <c r="Y175" s="435"/>
      <c r="Z175" s="436"/>
      <c r="AA175" s="437"/>
      <c r="AB175" s="434"/>
      <c r="AC175" s="435"/>
      <c r="AD175" s="436"/>
      <c r="AE175" s="437"/>
      <c r="AF175" s="434"/>
      <c r="AG175" s="440"/>
      <c r="AH175" s="436"/>
      <c r="AI175" s="439"/>
    </row>
    <row r="176" spans="3:102" x14ac:dyDescent="0.15">
      <c r="D176" s="441"/>
      <c r="E176" s="442"/>
      <c r="F176" s="443"/>
      <c r="G176" s="444"/>
      <c r="H176" s="441"/>
      <c r="I176" s="442"/>
      <c r="J176" s="443"/>
      <c r="K176" s="444"/>
      <c r="L176" s="441"/>
      <c r="M176" s="442"/>
      <c r="N176" s="443"/>
      <c r="O176" s="444"/>
      <c r="P176" s="445"/>
      <c r="Q176" s="446"/>
      <c r="R176" s="443"/>
      <c r="S176" s="447"/>
      <c r="T176" s="441"/>
      <c r="U176" s="442"/>
      <c r="V176" s="443"/>
      <c r="W176" s="444"/>
      <c r="X176" s="441"/>
      <c r="Y176" s="442"/>
      <c r="Z176" s="443"/>
      <c r="AA176" s="444"/>
      <c r="AB176" s="441"/>
      <c r="AC176" s="442"/>
      <c r="AD176" s="443"/>
      <c r="AE176" s="444"/>
      <c r="AF176" s="445"/>
      <c r="AG176" s="446"/>
      <c r="AH176" s="443"/>
      <c r="AI176" s="447"/>
    </row>
    <row r="177" spans="4:35" x14ac:dyDescent="0.15">
      <c r="D177" s="441"/>
      <c r="E177" s="435"/>
      <c r="F177" s="436"/>
      <c r="G177" s="444"/>
      <c r="H177" s="441"/>
      <c r="I177" s="435"/>
      <c r="J177" s="436"/>
      <c r="K177" s="444"/>
      <c r="L177" s="441"/>
      <c r="M177" s="435"/>
      <c r="N177" s="436"/>
      <c r="O177" s="444"/>
      <c r="P177" s="445"/>
      <c r="Q177" s="440"/>
      <c r="R177" s="436"/>
      <c r="S177" s="447"/>
      <c r="T177" s="441"/>
      <c r="U177" s="435"/>
      <c r="V177" s="436"/>
      <c r="W177" s="444"/>
      <c r="X177" s="441"/>
      <c r="Y177" s="435"/>
      <c r="Z177" s="436"/>
      <c r="AA177" s="444"/>
      <c r="AB177" s="441"/>
      <c r="AC177" s="435"/>
      <c r="AD177" s="436"/>
      <c r="AE177" s="444"/>
      <c r="AF177" s="445"/>
      <c r="AG177" s="440"/>
      <c r="AH177" s="436"/>
      <c r="AI177" s="447"/>
    </row>
    <row r="178" spans="4:35" x14ac:dyDescent="0.15">
      <c r="D178" s="434"/>
      <c r="E178" s="435"/>
      <c r="F178" s="436"/>
      <c r="G178" s="437"/>
      <c r="H178" s="434"/>
      <c r="I178" s="435"/>
      <c r="J178" s="436"/>
      <c r="K178" s="437"/>
      <c r="L178" s="434"/>
      <c r="M178" s="435"/>
      <c r="N178" s="436"/>
      <c r="O178" s="437"/>
      <c r="P178" s="448"/>
      <c r="Q178" s="440"/>
      <c r="R178" s="436"/>
      <c r="S178" s="439"/>
      <c r="T178" s="434"/>
      <c r="U178" s="435"/>
      <c r="V178" s="436"/>
      <c r="W178" s="437"/>
      <c r="X178" s="434"/>
      <c r="Y178" s="435"/>
      <c r="Z178" s="436"/>
      <c r="AA178" s="437"/>
      <c r="AB178" s="434"/>
      <c r="AC178" s="435"/>
      <c r="AD178" s="436"/>
      <c r="AE178" s="437"/>
      <c r="AF178" s="448"/>
      <c r="AG178" s="440"/>
      <c r="AH178" s="436"/>
      <c r="AI178" s="439"/>
    </row>
    <row r="179" spans="4:35" x14ac:dyDescent="0.15">
      <c r="D179" s="434"/>
      <c r="E179" s="435"/>
      <c r="F179" s="436"/>
      <c r="G179" s="437"/>
      <c r="H179" s="434"/>
      <c r="I179" s="435"/>
      <c r="J179" s="436"/>
      <c r="K179" s="437"/>
      <c r="L179" s="434"/>
      <c r="M179" s="435"/>
      <c r="N179" s="436"/>
      <c r="O179" s="437"/>
      <c r="P179" s="448"/>
      <c r="Q179" s="440"/>
      <c r="R179" s="436"/>
      <c r="S179" s="439"/>
      <c r="T179" s="434"/>
      <c r="U179" s="435"/>
      <c r="V179" s="436"/>
      <c r="W179" s="437"/>
      <c r="X179" s="434"/>
      <c r="Y179" s="435"/>
      <c r="Z179" s="436"/>
      <c r="AA179" s="437"/>
      <c r="AB179" s="434"/>
      <c r="AC179" s="435"/>
      <c r="AD179" s="436"/>
      <c r="AE179" s="437"/>
      <c r="AF179" s="448"/>
      <c r="AG179" s="440"/>
      <c r="AH179" s="436"/>
      <c r="AI179" s="439"/>
    </row>
    <row r="180" spans="4:35" x14ac:dyDescent="0.15">
      <c r="D180" s="441"/>
      <c r="E180" s="442"/>
      <c r="F180" s="443"/>
      <c r="G180" s="444"/>
      <c r="H180" s="441"/>
      <c r="I180" s="442"/>
      <c r="J180" s="443"/>
      <c r="K180" s="444"/>
      <c r="L180" s="441"/>
      <c r="M180" s="442"/>
      <c r="N180" s="443"/>
      <c r="O180" s="444"/>
      <c r="P180" s="445"/>
      <c r="Q180" s="446"/>
      <c r="R180" s="443"/>
      <c r="S180" s="447"/>
      <c r="T180" s="441"/>
      <c r="U180" s="442"/>
      <c r="V180" s="443"/>
      <c r="W180" s="444"/>
      <c r="X180" s="441"/>
      <c r="Y180" s="442"/>
      <c r="Z180" s="443"/>
      <c r="AA180" s="444"/>
      <c r="AB180" s="441"/>
      <c r="AC180" s="442"/>
      <c r="AD180" s="443"/>
      <c r="AE180" s="444"/>
      <c r="AF180" s="445"/>
      <c r="AG180" s="446"/>
      <c r="AH180" s="443"/>
      <c r="AI180" s="447"/>
    </row>
    <row r="181" spans="4:35" x14ac:dyDescent="0.15">
      <c r="D181" s="441"/>
      <c r="E181" s="435"/>
      <c r="F181" s="436"/>
      <c r="G181" s="444"/>
      <c r="H181" s="441"/>
      <c r="I181" s="435"/>
      <c r="J181" s="436"/>
      <c r="K181" s="444"/>
      <c r="L181" s="441"/>
      <c r="M181" s="435"/>
      <c r="N181" s="436"/>
      <c r="O181" s="444"/>
      <c r="P181" s="445"/>
      <c r="Q181" s="440"/>
      <c r="R181" s="436"/>
      <c r="S181" s="447"/>
      <c r="T181" s="441"/>
      <c r="U181" s="435"/>
      <c r="V181" s="436"/>
      <c r="W181" s="444"/>
      <c r="X181" s="441"/>
      <c r="Y181" s="435"/>
      <c r="Z181" s="436"/>
      <c r="AA181" s="444"/>
      <c r="AB181" s="441"/>
      <c r="AC181" s="435"/>
      <c r="AD181" s="436"/>
      <c r="AE181" s="444"/>
      <c r="AF181" s="445"/>
      <c r="AG181" s="440"/>
      <c r="AH181" s="436"/>
      <c r="AI181" s="447"/>
    </row>
    <row r="182" spans="4:35" x14ac:dyDescent="0.15">
      <c r="D182" s="441"/>
      <c r="E182" s="435"/>
      <c r="F182" s="436"/>
      <c r="G182" s="444"/>
      <c r="H182" s="441"/>
      <c r="I182" s="435"/>
      <c r="J182" s="436"/>
      <c r="K182" s="444"/>
      <c r="L182" s="441"/>
      <c r="M182" s="435"/>
      <c r="N182" s="436"/>
      <c r="O182" s="444"/>
      <c r="P182" s="445"/>
      <c r="Q182" s="440"/>
      <c r="R182" s="436"/>
      <c r="S182" s="447"/>
      <c r="T182" s="441"/>
      <c r="U182" s="435"/>
      <c r="V182" s="436"/>
      <c r="W182" s="444"/>
      <c r="X182" s="441"/>
      <c r="Y182" s="435"/>
      <c r="Z182" s="436"/>
      <c r="AA182" s="444"/>
      <c r="AB182" s="441"/>
      <c r="AC182" s="435"/>
      <c r="AD182" s="436"/>
      <c r="AE182" s="444"/>
      <c r="AF182" s="445"/>
      <c r="AG182" s="440"/>
      <c r="AH182" s="436"/>
      <c r="AI182" s="447"/>
    </row>
    <row r="183" spans="4:35" x14ac:dyDescent="0.15">
      <c r="D183" s="434"/>
      <c r="E183" s="435"/>
      <c r="F183" s="436"/>
      <c r="G183" s="437"/>
      <c r="H183" s="434"/>
      <c r="I183" s="442"/>
      <c r="J183" s="436"/>
      <c r="K183" s="444"/>
      <c r="L183" s="434"/>
      <c r="M183" s="435"/>
      <c r="N183" s="436"/>
      <c r="O183" s="437"/>
      <c r="P183" s="448"/>
      <c r="Q183" s="440"/>
      <c r="R183" s="436"/>
      <c r="S183" s="439"/>
      <c r="T183" s="434"/>
      <c r="U183" s="435"/>
      <c r="V183" s="436"/>
      <c r="W183" s="437"/>
      <c r="X183" s="434"/>
      <c r="Y183" s="442"/>
      <c r="Z183" s="436"/>
      <c r="AA183" s="444"/>
      <c r="AB183" s="434"/>
      <c r="AC183" s="435"/>
      <c r="AD183" s="436"/>
      <c r="AE183" s="437"/>
      <c r="AF183" s="448"/>
      <c r="AG183" s="440"/>
      <c r="AH183" s="436"/>
      <c r="AI183" s="439"/>
    </row>
    <row r="184" spans="4:35" x14ac:dyDescent="0.15">
      <c r="D184" s="441"/>
      <c r="E184" s="442"/>
      <c r="F184" s="443"/>
      <c r="G184" s="444"/>
      <c r="H184" s="441"/>
      <c r="I184" s="442"/>
      <c r="J184" s="443"/>
      <c r="K184" s="444"/>
      <c r="L184" s="441"/>
      <c r="M184" s="442"/>
      <c r="N184" s="443"/>
      <c r="O184" s="444"/>
      <c r="P184" s="445"/>
      <c r="Q184" s="446"/>
      <c r="R184" s="443"/>
      <c r="S184" s="447"/>
      <c r="T184" s="441"/>
      <c r="U184" s="442"/>
      <c r="V184" s="443"/>
      <c r="W184" s="444"/>
      <c r="X184" s="441"/>
      <c r="Y184" s="442"/>
      <c r="Z184" s="443"/>
      <c r="AA184" s="444"/>
      <c r="AB184" s="441"/>
      <c r="AC184" s="442"/>
      <c r="AD184" s="443"/>
      <c r="AE184" s="444"/>
      <c r="AF184" s="445"/>
      <c r="AG184" s="446"/>
      <c r="AH184" s="443"/>
      <c r="AI184" s="447"/>
    </row>
    <row r="185" spans="4:35" x14ac:dyDescent="0.15">
      <c r="D185" s="441"/>
      <c r="E185" s="442"/>
      <c r="F185" s="443"/>
      <c r="G185" s="444"/>
      <c r="H185" s="441"/>
      <c r="I185" s="435"/>
      <c r="J185" s="436"/>
      <c r="K185" s="437"/>
      <c r="L185" s="441"/>
      <c r="M185" s="442"/>
      <c r="N185" s="443"/>
      <c r="O185" s="444"/>
      <c r="P185" s="445"/>
      <c r="Q185" s="446"/>
      <c r="R185" s="436"/>
      <c r="S185" s="447"/>
      <c r="T185" s="441"/>
      <c r="U185" s="442"/>
      <c r="V185" s="443"/>
      <c r="W185" s="444"/>
      <c r="X185" s="441"/>
      <c r="Y185" s="435"/>
      <c r="Z185" s="436"/>
      <c r="AA185" s="437"/>
      <c r="AB185" s="441"/>
      <c r="AC185" s="442"/>
      <c r="AD185" s="443"/>
      <c r="AE185" s="444"/>
      <c r="AF185" s="445"/>
      <c r="AG185" s="446"/>
      <c r="AH185" s="436"/>
      <c r="AI185" s="447"/>
    </row>
    <row r="186" spans="4:35" x14ac:dyDescent="0.15">
      <c r="D186" s="434"/>
      <c r="E186" s="435"/>
      <c r="F186" s="436"/>
      <c r="G186" s="437"/>
      <c r="H186" s="434"/>
      <c r="I186" s="435"/>
      <c r="J186" s="436"/>
      <c r="K186" s="437"/>
      <c r="L186" s="434"/>
      <c r="M186" s="435"/>
      <c r="N186" s="436"/>
      <c r="O186" s="437"/>
      <c r="P186" s="448"/>
      <c r="Q186" s="440"/>
      <c r="R186" s="436"/>
      <c r="S186" s="439"/>
      <c r="T186" s="434"/>
      <c r="U186" s="435"/>
      <c r="V186" s="436"/>
      <c r="W186" s="437"/>
      <c r="X186" s="434"/>
      <c r="Y186" s="435"/>
      <c r="Z186" s="436"/>
      <c r="AA186" s="437"/>
      <c r="AB186" s="434"/>
      <c r="AC186" s="435"/>
      <c r="AD186" s="436"/>
      <c r="AE186" s="437"/>
      <c r="AF186" s="448"/>
      <c r="AG186" s="440"/>
      <c r="AH186" s="436"/>
      <c r="AI186" s="439"/>
    </row>
    <row r="187" spans="4:35" x14ac:dyDescent="0.15">
      <c r="D187" s="434"/>
      <c r="E187" s="435"/>
      <c r="F187" s="436"/>
      <c r="G187" s="437"/>
      <c r="H187" s="434"/>
      <c r="I187" s="442"/>
      <c r="J187" s="443"/>
      <c r="K187" s="444"/>
      <c r="L187" s="434"/>
      <c r="M187" s="435"/>
      <c r="N187" s="436"/>
      <c r="O187" s="437"/>
      <c r="P187" s="448"/>
      <c r="Q187" s="440"/>
      <c r="R187" s="443"/>
      <c r="S187" s="439"/>
      <c r="T187" s="434"/>
      <c r="U187" s="435"/>
      <c r="V187" s="436"/>
      <c r="W187" s="437"/>
      <c r="X187" s="434"/>
      <c r="Y187" s="442"/>
      <c r="Z187" s="443"/>
      <c r="AA187" s="444"/>
      <c r="AB187" s="434"/>
      <c r="AC187" s="435"/>
      <c r="AD187" s="436"/>
      <c r="AE187" s="437"/>
      <c r="AF187" s="448"/>
      <c r="AG187" s="440"/>
      <c r="AH187" s="443"/>
      <c r="AI187" s="439"/>
    </row>
    <row r="188" spans="4:35" x14ac:dyDescent="0.15">
      <c r="D188" s="441"/>
      <c r="E188" s="442"/>
      <c r="F188" s="443"/>
      <c r="G188" s="444"/>
      <c r="H188" s="441"/>
      <c r="I188" s="435"/>
      <c r="J188" s="436"/>
      <c r="K188" s="444"/>
      <c r="L188" s="441"/>
      <c r="M188" s="442"/>
      <c r="N188" s="443"/>
      <c r="O188" s="444"/>
      <c r="P188" s="445"/>
      <c r="Q188" s="446"/>
      <c r="R188" s="436"/>
      <c r="S188" s="447"/>
      <c r="T188" s="441"/>
      <c r="U188" s="442"/>
      <c r="V188" s="443"/>
      <c r="W188" s="444"/>
      <c r="X188" s="441"/>
      <c r="Y188" s="435"/>
      <c r="Z188" s="436"/>
      <c r="AA188" s="444"/>
      <c r="AB188" s="441"/>
      <c r="AC188" s="442"/>
      <c r="AD188" s="443"/>
      <c r="AE188" s="444"/>
      <c r="AF188" s="445"/>
      <c r="AG188" s="446"/>
      <c r="AH188" s="436"/>
      <c r="AI188" s="447"/>
    </row>
    <row r="189" spans="4:35" x14ac:dyDescent="0.15">
      <c r="D189" s="441"/>
      <c r="E189" s="435"/>
      <c r="F189" s="436"/>
      <c r="G189" s="444"/>
      <c r="H189" s="441"/>
      <c r="I189" s="435"/>
      <c r="J189" s="443"/>
      <c r="K189" s="437"/>
      <c r="L189" s="441"/>
      <c r="M189" s="435"/>
      <c r="N189" s="436"/>
      <c r="O189" s="444"/>
      <c r="P189" s="445"/>
      <c r="Q189" s="440"/>
      <c r="R189" s="443"/>
      <c r="S189" s="447"/>
      <c r="T189" s="441"/>
      <c r="U189" s="435"/>
      <c r="V189" s="436"/>
      <c r="W189" s="444"/>
      <c r="X189" s="441"/>
      <c r="Y189" s="435"/>
      <c r="Z189" s="443"/>
      <c r="AA189" s="437"/>
      <c r="AB189" s="441"/>
      <c r="AC189" s="435"/>
      <c r="AD189" s="436"/>
      <c r="AE189" s="444"/>
      <c r="AF189" s="445"/>
      <c r="AG189" s="440"/>
      <c r="AH189" s="443"/>
      <c r="AI189" s="447"/>
    </row>
    <row r="190" spans="4:35" x14ac:dyDescent="0.15">
      <c r="D190" s="434"/>
      <c r="E190" s="435"/>
      <c r="F190" s="436"/>
      <c r="G190" s="437"/>
      <c r="H190" s="434"/>
      <c r="I190" s="435"/>
      <c r="J190" s="436"/>
      <c r="K190" s="437"/>
      <c r="L190" s="434"/>
      <c r="M190" s="435"/>
      <c r="N190" s="436"/>
      <c r="O190" s="437"/>
      <c r="P190" s="448"/>
      <c r="Q190" s="440"/>
      <c r="R190" s="436"/>
      <c r="S190" s="439"/>
      <c r="T190" s="434"/>
      <c r="U190" s="435"/>
      <c r="V190" s="436"/>
      <c r="W190" s="437"/>
      <c r="X190" s="434"/>
      <c r="Y190" s="435"/>
      <c r="Z190" s="436"/>
      <c r="AA190" s="437"/>
      <c r="AB190" s="434"/>
      <c r="AC190" s="435"/>
      <c r="AD190" s="436"/>
      <c r="AE190" s="437"/>
      <c r="AF190" s="448"/>
      <c r="AG190" s="440"/>
      <c r="AH190" s="436"/>
      <c r="AI190" s="439"/>
    </row>
    <row r="191" spans="4:35" x14ac:dyDescent="0.15">
      <c r="D191" s="434"/>
      <c r="E191" s="435"/>
      <c r="F191" s="436"/>
      <c r="G191" s="437"/>
      <c r="H191" s="434"/>
      <c r="I191" s="442"/>
      <c r="J191" s="443"/>
      <c r="K191" s="444"/>
      <c r="L191" s="434"/>
      <c r="M191" s="435"/>
      <c r="N191" s="436"/>
      <c r="O191" s="437"/>
      <c r="P191" s="448"/>
      <c r="Q191" s="440"/>
      <c r="R191" s="443"/>
      <c r="S191" s="439"/>
      <c r="T191" s="434"/>
      <c r="U191" s="435"/>
      <c r="V191" s="436"/>
      <c r="W191" s="437"/>
      <c r="X191" s="434"/>
      <c r="Y191" s="442"/>
      <c r="Z191" s="443"/>
      <c r="AA191" s="444"/>
      <c r="AB191" s="434"/>
      <c r="AC191" s="435"/>
      <c r="AD191" s="436"/>
      <c r="AE191" s="437"/>
      <c r="AF191" s="448"/>
      <c r="AG191" s="440"/>
      <c r="AH191" s="443"/>
      <c r="AI191" s="439"/>
    </row>
    <row r="192" spans="4:35" x14ac:dyDescent="0.15">
      <c r="D192" s="441"/>
      <c r="E192" s="442"/>
      <c r="F192" s="443"/>
      <c r="G192" s="444"/>
      <c r="H192" s="441"/>
      <c r="I192" s="435"/>
      <c r="J192" s="436"/>
      <c r="K192" s="444"/>
      <c r="L192" s="441"/>
      <c r="M192" s="442"/>
      <c r="N192" s="443"/>
      <c r="O192" s="444"/>
      <c r="P192" s="445"/>
      <c r="Q192" s="446"/>
      <c r="R192" s="436"/>
      <c r="S192" s="447"/>
      <c r="T192" s="441"/>
      <c r="U192" s="442"/>
      <c r="V192" s="443"/>
      <c r="W192" s="444"/>
      <c r="X192" s="441"/>
      <c r="Y192" s="435"/>
      <c r="Z192" s="436"/>
      <c r="AA192" s="444"/>
      <c r="AB192" s="441"/>
      <c r="AC192" s="442"/>
      <c r="AD192" s="443"/>
      <c r="AE192" s="444"/>
      <c r="AF192" s="445"/>
      <c r="AG192" s="446"/>
      <c r="AH192" s="436"/>
      <c r="AI192" s="447"/>
    </row>
    <row r="193" spans="4:99" x14ac:dyDescent="0.15">
      <c r="D193" s="441"/>
      <c r="E193" s="435"/>
      <c r="F193" s="436"/>
      <c r="G193" s="444"/>
      <c r="H193" s="441"/>
      <c r="I193" s="435"/>
      <c r="J193" s="436"/>
      <c r="K193" s="437"/>
      <c r="L193" s="441"/>
      <c r="M193" s="435"/>
      <c r="N193" s="436"/>
      <c r="O193" s="444"/>
      <c r="P193" s="445"/>
      <c r="Q193" s="440"/>
      <c r="R193" s="436"/>
      <c r="S193" s="447"/>
      <c r="T193" s="441"/>
      <c r="U193" s="435"/>
      <c r="V193" s="436"/>
      <c r="W193" s="444"/>
      <c r="X193" s="441"/>
      <c r="Y193" s="435"/>
      <c r="Z193" s="436"/>
      <c r="AA193" s="437"/>
      <c r="AB193" s="441"/>
      <c r="AC193" s="435"/>
      <c r="AD193" s="436"/>
      <c r="AE193" s="444"/>
      <c r="AF193" s="445"/>
      <c r="AG193" s="440"/>
      <c r="AH193" s="436"/>
      <c r="AI193" s="447"/>
    </row>
    <row r="194" spans="4:99" x14ac:dyDescent="0.15">
      <c r="D194" s="434"/>
      <c r="E194" s="435"/>
      <c r="F194" s="436"/>
      <c r="G194" s="437"/>
      <c r="H194" s="434"/>
      <c r="I194" s="435"/>
      <c r="J194" s="436"/>
      <c r="K194" s="437"/>
      <c r="L194" s="434"/>
      <c r="M194" s="435"/>
      <c r="N194" s="436"/>
      <c r="O194" s="437"/>
      <c r="P194" s="448"/>
      <c r="Q194" s="440"/>
      <c r="R194" s="440"/>
      <c r="S194" s="439"/>
      <c r="T194" s="434"/>
      <c r="U194" s="435"/>
      <c r="V194" s="436"/>
      <c r="W194" s="437"/>
      <c r="X194" s="434"/>
      <c r="Y194" s="435"/>
      <c r="Z194" s="436"/>
      <c r="AA194" s="437"/>
      <c r="AB194" s="434"/>
      <c r="AC194" s="435"/>
      <c r="AD194" s="436"/>
      <c r="AE194" s="437"/>
      <c r="AF194" s="448"/>
      <c r="AG194" s="440"/>
      <c r="AH194" s="440"/>
      <c r="AI194" s="439"/>
    </row>
    <row r="195" spans="4:99" x14ac:dyDescent="0.15">
      <c r="D195" s="434"/>
      <c r="E195" s="435"/>
      <c r="F195" s="436"/>
      <c r="G195" s="437"/>
      <c r="H195" s="434"/>
      <c r="I195" s="435"/>
      <c r="J195" s="436"/>
      <c r="K195" s="437"/>
      <c r="L195" s="434"/>
      <c r="M195" s="435"/>
      <c r="N195" s="436"/>
      <c r="O195" s="437"/>
      <c r="P195" s="448"/>
      <c r="Q195" s="440"/>
      <c r="R195" s="440"/>
      <c r="S195" s="439"/>
      <c r="T195" s="434"/>
      <c r="U195" s="435"/>
      <c r="V195" s="436"/>
      <c r="W195" s="437"/>
      <c r="X195" s="434"/>
      <c r="Y195" s="435"/>
      <c r="Z195" s="436"/>
      <c r="AA195" s="437"/>
      <c r="AB195" s="434"/>
      <c r="AC195" s="435"/>
      <c r="AD195" s="436"/>
      <c r="AE195" s="437"/>
      <c r="AF195" s="448"/>
      <c r="AG195" s="440"/>
      <c r="AH195" s="440"/>
      <c r="AI195" s="439"/>
    </row>
    <row r="196" spans="4:99" x14ac:dyDescent="0.15">
      <c r="D196" s="441"/>
      <c r="E196" s="442"/>
      <c r="F196" s="436"/>
      <c r="G196" s="444"/>
      <c r="H196" s="441"/>
      <c r="I196" s="442"/>
      <c r="J196" s="443"/>
      <c r="K196" s="444"/>
      <c r="L196" s="441"/>
      <c r="M196" s="442"/>
      <c r="N196" s="436"/>
      <c r="O196" s="444"/>
      <c r="P196" s="445"/>
      <c r="Q196" s="440"/>
      <c r="R196" s="440"/>
      <c r="S196" s="447"/>
      <c r="T196" s="441"/>
      <c r="U196" s="442"/>
      <c r="V196" s="436"/>
      <c r="W196" s="444"/>
      <c r="X196" s="441"/>
      <c r="Y196" s="442"/>
      <c r="Z196" s="443"/>
      <c r="AA196" s="444"/>
      <c r="AB196" s="441"/>
      <c r="AC196" s="442"/>
      <c r="AD196" s="436"/>
      <c r="AE196" s="444"/>
      <c r="AF196" s="445"/>
      <c r="AG196" s="440"/>
      <c r="AH196" s="440"/>
      <c r="AI196" s="447"/>
    </row>
    <row r="197" spans="4:99" x14ac:dyDescent="0.15">
      <c r="D197" s="441"/>
      <c r="E197" s="435"/>
      <c r="F197" s="436"/>
      <c r="G197" s="444"/>
      <c r="H197" s="441"/>
      <c r="I197" s="435"/>
      <c r="J197" s="436"/>
      <c r="K197" s="444"/>
      <c r="L197" s="441"/>
      <c r="M197" s="435"/>
      <c r="N197" s="436"/>
      <c r="O197" s="444"/>
      <c r="P197" s="445"/>
      <c r="Q197" s="440"/>
      <c r="R197" s="440"/>
      <c r="S197" s="447"/>
      <c r="T197" s="441"/>
      <c r="U197" s="435"/>
      <c r="V197" s="436"/>
      <c r="W197" s="444"/>
      <c r="X197" s="441"/>
      <c r="Y197" s="435"/>
      <c r="Z197" s="436"/>
      <c r="AA197" s="444"/>
      <c r="AB197" s="441"/>
      <c r="AC197" s="435"/>
      <c r="AD197" s="436"/>
      <c r="AE197" s="444"/>
      <c r="AF197" s="445"/>
      <c r="AG197" s="440"/>
      <c r="AH197" s="440"/>
      <c r="AI197" s="447"/>
    </row>
    <row r="198" spans="4:99" x14ac:dyDescent="0.15">
      <c r="D198" s="444"/>
      <c r="E198" s="435"/>
      <c r="F198" s="436"/>
      <c r="G198" s="444"/>
      <c r="H198" s="441"/>
      <c r="I198" s="451"/>
      <c r="J198" s="452"/>
      <c r="K198" s="441"/>
      <c r="L198" s="441"/>
      <c r="M198" s="435"/>
      <c r="N198" s="436"/>
      <c r="O198" s="444"/>
      <c r="P198" s="445"/>
      <c r="Q198" s="440"/>
      <c r="R198" s="440"/>
      <c r="S198" s="447"/>
      <c r="T198" s="444"/>
      <c r="U198" s="435"/>
      <c r="V198" s="436"/>
      <c r="W198" s="444"/>
      <c r="X198" s="441"/>
      <c r="Y198" s="451"/>
      <c r="Z198" s="452"/>
      <c r="AA198" s="441"/>
      <c r="AB198" s="441"/>
      <c r="AC198" s="435"/>
      <c r="AD198" s="436"/>
      <c r="AE198" s="444"/>
      <c r="AF198" s="445"/>
      <c r="AG198" s="440"/>
      <c r="AH198" s="440"/>
      <c r="AI198" s="447"/>
    </row>
    <row r="199" spans="4:99" x14ac:dyDescent="0.15">
      <c r="D199" s="437"/>
      <c r="E199" s="435"/>
      <c r="F199" s="436"/>
      <c r="G199" s="437"/>
      <c r="H199" s="434"/>
      <c r="I199" s="451"/>
      <c r="J199" s="452"/>
      <c r="K199" s="434"/>
      <c r="L199" s="434"/>
      <c r="M199" s="435"/>
      <c r="N199" s="436"/>
      <c r="O199" s="437"/>
      <c r="P199" s="445"/>
      <c r="Q199" s="440"/>
      <c r="R199" s="440"/>
      <c r="S199" s="439"/>
      <c r="T199" s="437"/>
      <c r="U199" s="435"/>
      <c r="V199" s="436"/>
      <c r="W199" s="437"/>
      <c r="X199" s="434"/>
      <c r="Y199" s="451"/>
      <c r="Z199" s="452"/>
      <c r="AA199" s="434"/>
      <c r="AB199" s="434"/>
      <c r="AC199" s="435"/>
      <c r="AD199" s="436"/>
      <c r="AE199" s="437"/>
      <c r="AF199" s="445"/>
      <c r="AG199" s="440"/>
      <c r="AH199" s="440"/>
      <c r="AI199" s="439"/>
    </row>
    <row r="200" spans="4:99" x14ac:dyDescent="0.15">
      <c r="D200" s="444"/>
      <c r="E200" s="442"/>
      <c r="F200" s="443"/>
      <c r="G200" s="444"/>
      <c r="H200" s="441"/>
      <c r="I200" s="442"/>
      <c r="J200" s="443"/>
      <c r="K200" s="444"/>
      <c r="L200" s="444"/>
      <c r="M200" s="442"/>
      <c r="N200" s="443"/>
      <c r="O200" s="444"/>
      <c r="P200" s="445"/>
      <c r="Q200" s="446"/>
      <c r="R200" s="436"/>
      <c r="S200" s="447"/>
      <c r="T200" s="444"/>
      <c r="U200" s="442"/>
      <c r="V200" s="443"/>
      <c r="W200" s="444"/>
      <c r="X200" s="441"/>
      <c r="Y200" s="442"/>
      <c r="Z200" s="443"/>
      <c r="AA200" s="444"/>
      <c r="AB200" s="444"/>
      <c r="AC200" s="442"/>
      <c r="AD200" s="443"/>
      <c r="AE200" s="444"/>
      <c r="AF200" s="445"/>
      <c r="AG200" s="446"/>
      <c r="AH200" s="436"/>
      <c r="AI200" s="447"/>
    </row>
    <row r="201" spans="4:99" x14ac:dyDescent="0.15">
      <c r="D201" s="444"/>
      <c r="E201" s="435"/>
      <c r="F201" s="436"/>
      <c r="G201" s="444"/>
      <c r="H201" s="441"/>
      <c r="I201" s="435"/>
      <c r="J201" s="436"/>
      <c r="K201" s="444"/>
      <c r="L201" s="444"/>
      <c r="M201" s="435"/>
      <c r="N201" s="436"/>
      <c r="O201" s="444"/>
      <c r="P201" s="445"/>
      <c r="Q201" s="440"/>
      <c r="R201" s="440"/>
      <c r="S201" s="447"/>
      <c r="T201" s="444"/>
      <c r="U201" s="435"/>
      <c r="V201" s="436"/>
      <c r="W201" s="444"/>
      <c r="X201" s="441"/>
      <c r="Y201" s="435"/>
      <c r="Z201" s="436"/>
      <c r="AA201" s="444"/>
      <c r="AB201" s="444"/>
      <c r="AC201" s="435"/>
      <c r="AD201" s="436"/>
      <c r="AE201" s="444"/>
      <c r="AF201" s="445"/>
      <c r="AG201" s="440"/>
      <c r="AH201" s="440"/>
      <c r="AI201" s="447"/>
    </row>
    <row r="202" spans="4:99" ht="15.75" x14ac:dyDescent="0.15">
      <c r="D202" s="453"/>
      <c r="E202" s="454"/>
      <c r="F202" s="455"/>
      <c r="G202" s="454"/>
      <c r="H202" s="453"/>
      <c r="I202" s="454"/>
      <c r="J202" s="455"/>
      <c r="K202" s="454"/>
      <c r="L202" s="453"/>
      <c r="M202" s="454"/>
      <c r="N202" s="455"/>
      <c r="O202" s="454"/>
      <c r="P202" s="453"/>
      <c r="Q202" s="454"/>
      <c r="R202" s="455"/>
      <c r="S202" s="454"/>
      <c r="T202" s="453"/>
      <c r="U202" s="454"/>
      <c r="V202" s="455"/>
      <c r="W202" s="454"/>
      <c r="X202" s="453"/>
      <c r="Y202" s="454"/>
      <c r="Z202" s="455"/>
      <c r="AA202" s="454"/>
      <c r="AB202" s="453"/>
      <c r="AC202" s="454"/>
      <c r="AD202" s="455"/>
      <c r="AE202" s="454"/>
      <c r="AF202" s="453"/>
      <c r="AG202" s="454"/>
      <c r="AH202" s="455"/>
      <c r="AI202" s="454"/>
      <c r="AJ202" s="281"/>
      <c r="AK202" s="281"/>
      <c r="AL202" s="281"/>
      <c r="AM202" s="281"/>
      <c r="AN202" s="281"/>
      <c r="AO202" s="281"/>
      <c r="AP202" s="281"/>
      <c r="AQ202" s="281"/>
      <c r="AR202" s="281"/>
      <c r="AS202" s="281"/>
      <c r="AT202" s="281"/>
      <c r="AU202" s="281"/>
      <c r="AV202" s="281"/>
      <c r="AW202" s="281"/>
      <c r="AX202" s="281"/>
      <c r="AY202" s="281"/>
      <c r="AZ202" s="281"/>
      <c r="BA202" s="281"/>
      <c r="BB202" s="281"/>
      <c r="BC202" s="281"/>
      <c r="BD202" s="281"/>
      <c r="BE202" s="281"/>
      <c r="BF202" s="281"/>
      <c r="BG202" s="281"/>
      <c r="BH202" s="281"/>
      <c r="BI202" s="281"/>
      <c r="BJ202" s="281"/>
      <c r="BK202" s="281"/>
      <c r="BL202" s="281"/>
      <c r="BM202" s="281"/>
      <c r="BN202" s="281"/>
      <c r="BO202" s="281"/>
      <c r="BP202" s="281"/>
      <c r="BQ202" s="281"/>
      <c r="BR202" s="281"/>
      <c r="BS202" s="281"/>
      <c r="BT202" s="281"/>
      <c r="BU202" s="281"/>
      <c r="BV202" s="281"/>
      <c r="BW202" s="281"/>
      <c r="BX202" s="281"/>
      <c r="BY202" s="281"/>
      <c r="BZ202" s="281"/>
      <c r="CA202" s="281"/>
      <c r="CB202" s="281"/>
      <c r="CC202" s="281"/>
      <c r="CD202" s="281"/>
      <c r="CE202" s="281"/>
      <c r="CF202" s="281"/>
      <c r="CG202" s="281"/>
      <c r="CH202" s="281"/>
      <c r="CI202" s="281"/>
      <c r="CJ202" s="281"/>
      <c r="CK202" s="281"/>
      <c r="CL202" s="281"/>
      <c r="CM202" s="281"/>
      <c r="CN202" s="281"/>
      <c r="CO202" s="281"/>
      <c r="CP202" s="281"/>
      <c r="CQ202" s="281"/>
      <c r="CR202" s="281"/>
      <c r="CS202" s="281"/>
      <c r="CT202" s="281"/>
      <c r="CU202" s="281"/>
    </row>
  </sheetData>
  <sheetProtection formatCells="0" formatColumns="0" formatRows="0" insertHyperlinks="0" selectLockedCells="1"/>
  <mergeCells count="15">
    <mergeCell ref="E146:G146"/>
    <mergeCell ref="E149:G149"/>
    <mergeCell ref="CV171:CX172"/>
    <mergeCell ref="E80:G80"/>
    <mergeCell ref="E83:G83"/>
    <mergeCell ref="U83:W83"/>
    <mergeCell ref="CV105:CX106"/>
    <mergeCell ref="E113:G113"/>
    <mergeCell ref="E116:G116"/>
    <mergeCell ref="CV6:CX7"/>
    <mergeCell ref="AC24:AE24"/>
    <mergeCell ref="M42:O42"/>
    <mergeCell ref="E47:G47"/>
    <mergeCell ref="E50:G50"/>
    <mergeCell ref="U50:W50"/>
  </mergeCells>
  <phoneticPr fontId="1"/>
  <pageMargins left="0.23622047244094491" right="0.23622047244094491" top="0.74803149606299213" bottom="0.74803149606299213" header="0.31496062992125984" footer="0.31496062992125984"/>
  <pageSetup paperSize="8" scale="60" fitToHeight="0" orientation="landscape" cellComments="asDisplayed" r:id="rId1"/>
  <rowBreaks count="1" manualBreakCount="1">
    <brk id="103" min="3" max="10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SPI</vt:lpstr>
      <vt:lpstr>SPI!Print_Area</vt:lpstr>
      <vt:lpstr>spicolumn</vt:lpstr>
      <vt:lpstr>spicolumn2</vt:lpstr>
      <vt:lpstr>spirow</vt:lpstr>
      <vt:lpstr>spischedule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Nanaka Kashiwagi</dc:creator>
  <cp:lastModifiedBy>Nanaka Kashiwagi</cp:lastModifiedBy>
  <cp:lastPrinted>2023-03-24T06:54:01Z</cp:lastPrinted>
  <dcterms:created xsi:type="dcterms:W3CDTF">2023-03-24T06:40:39Z</dcterms:created>
  <dcterms:modified xsi:type="dcterms:W3CDTF">2023-03-24T06:58:33Z</dcterms:modified>
</cp:coreProperties>
</file>